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firstSheet="1" activeTab="1"/>
  </bookViews>
  <sheets>
    <sheet name="Cover Letter" sheetId="1" r:id="rId1"/>
    <sheet name="Budget Form" sheetId="2" r:id="rId2"/>
    <sheet name="F 2 F worksheet" sheetId="3" r:id="rId3"/>
    <sheet name="CSC worksheet" sheetId="4" r:id="rId4"/>
  </sheets>
  <definedNames>
    <definedName name="_xlnm.Print_Area" localSheetId="1">'Budget Form'!$A$1:$G$40</definedName>
  </definedNames>
  <calcPr fullCalcOnLoad="1"/>
</workbook>
</file>

<file path=xl/sharedStrings.xml><?xml version="1.0" encoding="utf-8"?>
<sst xmlns="http://schemas.openxmlformats.org/spreadsheetml/2006/main" count="166" uniqueCount="132">
  <si>
    <t>TYPE of EXPENSE</t>
  </si>
  <si>
    <t>Airfare</t>
  </si>
  <si>
    <t>Lodging</t>
  </si>
  <si>
    <t>Mileage</t>
  </si>
  <si>
    <t>Misc. Travel</t>
  </si>
  <si>
    <t>Parking</t>
  </si>
  <si>
    <t>Copying</t>
  </si>
  <si>
    <r>
      <t xml:space="preserve">Supplies </t>
    </r>
    <r>
      <rPr>
        <sz val="10"/>
        <rFont val="Arial"/>
        <family val="0"/>
      </rPr>
      <t xml:space="preserve"> (most comm. spend zero)</t>
    </r>
  </si>
  <si>
    <r>
      <t xml:space="preserve">Postage </t>
    </r>
    <r>
      <rPr>
        <sz val="10"/>
        <rFont val="Arial"/>
        <family val="0"/>
      </rPr>
      <t xml:space="preserve">  (most comm. spend zero)</t>
    </r>
  </si>
  <si>
    <t>NAME of COMMITTEE :</t>
  </si>
  <si>
    <t>Chair's email:</t>
  </si>
  <si>
    <t xml:space="preserve">Estimated Amount </t>
  </si>
  <si>
    <t>Estimated Amount</t>
  </si>
  <si>
    <t>(See your Meeting Planning Document)</t>
  </si>
  <si>
    <r>
      <t xml:space="preserve">Outside Services </t>
    </r>
    <r>
      <rPr>
        <sz val="10"/>
        <rFont val="Arial"/>
        <family val="0"/>
      </rPr>
      <t xml:space="preserve"> (most comm. spend zero)</t>
    </r>
  </si>
  <si>
    <t>Travel for Committee Meetings, as needed:</t>
  </si>
  <si>
    <t>COMMITTEE BUDGET PLANNING DOCUMENT</t>
  </si>
  <si>
    <t>TOTAL</t>
  </si>
  <si>
    <t>Chair's Phone #:</t>
  </si>
  <si>
    <t># of committee members:</t>
  </si>
  <si>
    <t>Date submitted to Finance Committee:</t>
  </si>
  <si>
    <t>Meals*</t>
  </si>
  <si>
    <t>NAME of CHAIR (first name &amp; initial):</t>
  </si>
  <si>
    <t>Please submit chair contact information to Finance Committee when you submit this form in case there are questions.</t>
  </si>
  <si>
    <t>(Free conference calls are easy to arrange.  See "Responsibility of Chairs Reguarding Finances" [Appendix C of Expense Reimbursement Policy] for details.)</t>
  </si>
  <si>
    <t xml:space="preserve">TOTAL EXPENSES </t>
  </si>
  <si>
    <t>Summary</t>
  </si>
  <si>
    <t>How long will your committee meet (days)?</t>
  </si>
  <si>
    <t>Current reimbursement rates</t>
  </si>
  <si>
    <t>Per Diem</t>
  </si>
  <si>
    <t>How many Committee Members (CM) will attend?</t>
  </si>
  <si>
    <t>How many CM will attend from outside North American continent?</t>
  </si>
  <si>
    <t>Rates</t>
  </si>
  <si>
    <t>luggage, etc</t>
  </si>
  <si>
    <t>Assumptions</t>
  </si>
  <si>
    <t>CM attending less 1 local</t>
  </si>
  <si>
    <t>per night + tax ~ 12%</t>
  </si>
  <si>
    <t>per day at airport/ hotel</t>
  </si>
  <si>
    <t>How many men?</t>
  </si>
  <si>
    <t>How many CM will travel home on the last day of the meeting?  (Assume local person does)</t>
  </si>
  <si>
    <t>=(travel day + meeting days) * attenders - travelers leaving on last day if more than one</t>
  </si>
  <si>
    <t>Everyone gets 50 miles, those further gets 50 more</t>
  </si>
  <si>
    <t>Total f2f</t>
  </si>
  <si>
    <t>Adjustments for special circumstances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</si>
  <si>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</si>
  <si>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How many women? (calculated)</t>
  </si>
  <si>
    <t xml:space="preserve">for inter continental travelers </t>
  </si>
  <si>
    <t>Submit to Budget@coda.org 30 days before the start of CSC.</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</si>
  <si>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</si>
  <si>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</si>
  <si>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Today's date:</t>
  </si>
  <si>
    <t>Committee name:</t>
  </si>
  <si>
    <t>If used for planning a specific F2F, starting date of F2F:</t>
  </si>
  <si>
    <t>Chair's name:</t>
  </si>
  <si>
    <t>Suggested Averages per CM</t>
  </si>
  <si>
    <t>CM attending less 1 local Add $1,000 for those outside N American Continent</t>
  </si>
  <si>
    <t>.75 travel day + meeting days +.75 for travel days (except locals) +1 for inter continental travelers</t>
  </si>
  <si>
    <t>Everyone gets 10/day adjusted for local and same day travelers</t>
  </si>
  <si>
    <t>All CM stay in hotel the night before and 2 to a room by gender</t>
  </si>
  <si>
    <t>How many CM live long distances (&gt;50 miles round trip) from major airports?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</si>
  <si>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</si>
  <si>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Will you travel home the afternoon of the last day of CSC? Blank="yes", 1="no"</t>
  </si>
  <si>
    <t>Suggested</t>
  </si>
  <si>
    <t>Averages</t>
  </si>
  <si>
    <t>Add 1,000 for outside N American Continent</t>
  </si>
  <si>
    <t>=travel day + meeting days -last day if traveling that day.</t>
  </si>
  <si>
    <t>.75 travel day +4 CSC days +.75 for travel days (if not traveling home last day) +1 for internationals</t>
  </si>
  <si>
    <t>Everyone gets 10/day adjusts for local and same day travelers</t>
  </si>
  <si>
    <t>Is the chair planning to attend CSC? Blank="yes", 1="no"</t>
  </si>
  <si>
    <t>Do you live less than(&lt;50) from a major airport? Blank="yes", 1="no"</t>
  </si>
  <si>
    <t>Things to think about in setting up a budget for committee chair to attend CSC.</t>
  </si>
  <si>
    <t>This form can be used to help set up your budget for next year.</t>
  </si>
  <si>
    <t>CSC is 3.5 days, will chair attend a CoDA called meeting on the day before? Blank="yes", 1="no"</t>
  </si>
  <si>
    <t>totals from worksheet</t>
  </si>
  <si>
    <t>CSC</t>
  </si>
  <si>
    <t>F2F</t>
  </si>
  <si>
    <t>Meals (Use $64/day)</t>
  </si>
  <si>
    <t xml:space="preserve">     COMMITTEE BUDGET PROPOSAL FOR JANUARY 2018 through DECEMBER 31, 2018</t>
  </si>
  <si>
    <t>1st QTR    2018</t>
  </si>
  <si>
    <t>2nd QTR   2018</t>
  </si>
  <si>
    <t>3rd QTR   2018</t>
  </si>
  <si>
    <t>4th  QTR     2018</t>
  </si>
  <si>
    <t>Meals (Use $51/day)</t>
  </si>
  <si>
    <t>Other (Specify)</t>
  </si>
  <si>
    <t>Chair's Travel for CoDA Service Conference (CSC) 2018 San Diego</t>
  </si>
  <si>
    <t>Include only 1) if you are in rotation for a F2F for the coming year                           or 2) you have compelling reason to have a F2F and include that rational</t>
  </si>
  <si>
    <t>Does committee chair live outside North American continent? Blank="yes", 1="no"</t>
  </si>
  <si>
    <t>Per Diem for San Diego, CA (2018)</t>
  </si>
  <si>
    <t>Dear committee,</t>
  </si>
  <si>
    <t>If you have any questions, please contact your Finance Liaison.  See list below.</t>
  </si>
  <si>
    <t xml:space="preserve">Respectfully, </t>
  </si>
  <si>
    <t xml:space="preserve">The Finance Committee of CoDA, Inc.  finance@coda.org </t>
  </si>
  <si>
    <t>Committee</t>
  </si>
  <si>
    <t xml:space="preserve">2016-17 </t>
  </si>
  <si>
    <t>Finance Liaison</t>
  </si>
  <si>
    <r>
      <t>1)</t>
    </r>
    <r>
      <rPr>
        <sz val="7"/>
        <rFont val="Times New Roman"/>
        <family val="1"/>
      </rPr>
      <t xml:space="preserve">      </t>
    </r>
    <r>
      <rPr>
        <sz val="12"/>
        <rFont val="Arial"/>
        <family val="2"/>
      </rPr>
      <t xml:space="preserve">Board: </t>
    </r>
  </si>
  <si>
    <t>Lou/Jack</t>
  </si>
  <si>
    <r>
      <t>2)</t>
    </r>
    <r>
      <rPr>
        <sz val="7"/>
        <rFont val="Times New Roman"/>
        <family val="1"/>
      </rPr>
      <t xml:space="preserve">      </t>
    </r>
    <r>
      <rPr>
        <sz val="12"/>
        <rFont val="Arial"/>
        <family val="2"/>
      </rPr>
      <t xml:space="preserve">Communications (Comm): </t>
    </r>
  </si>
  <si>
    <t>Lou/ Thuy</t>
  </si>
  <si>
    <r>
      <t>3)</t>
    </r>
    <r>
      <rPr>
        <sz val="7"/>
        <rFont val="Times New Roman"/>
        <family val="1"/>
      </rPr>
      <t xml:space="preserve">      </t>
    </r>
    <r>
      <rPr>
        <sz val="12"/>
        <rFont val="Arial"/>
        <family val="2"/>
      </rPr>
      <t xml:space="preserve">Co-NNections: </t>
    </r>
  </si>
  <si>
    <t>Jack/Loretta</t>
  </si>
  <si>
    <r>
      <t>4)</t>
    </r>
    <r>
      <rPr>
        <sz val="7"/>
        <rFont val="Times New Roman"/>
        <family val="1"/>
      </rPr>
      <t xml:space="preserve">      </t>
    </r>
    <r>
      <rPr>
        <sz val="12"/>
        <rFont val="Arial"/>
        <family val="2"/>
      </rPr>
      <t xml:space="preserve">Events: </t>
    </r>
  </si>
  <si>
    <t>Barb/Thuy</t>
  </si>
  <si>
    <r>
      <t>5)</t>
    </r>
    <r>
      <rPr>
        <sz val="7"/>
        <rFont val="Times New Roman"/>
        <family val="1"/>
      </rPr>
      <t xml:space="preserve">      </t>
    </r>
    <r>
      <rPr>
        <sz val="12"/>
        <rFont val="Arial"/>
        <family val="2"/>
      </rPr>
      <t xml:space="preserve">Finance: </t>
    </r>
  </si>
  <si>
    <t>Lou</t>
  </si>
  <si>
    <r>
      <t>6)</t>
    </r>
    <r>
      <rPr>
        <sz val="7"/>
        <rFont val="Times New Roman"/>
        <family val="1"/>
      </rPr>
      <t xml:space="preserve">      </t>
    </r>
    <r>
      <rPr>
        <sz val="12"/>
        <rFont val="Arial"/>
        <family val="2"/>
      </rPr>
      <t xml:space="preserve">Hospitals &amp; Institutions (H&amp;I): </t>
    </r>
  </si>
  <si>
    <t>Loretta/Jack</t>
  </si>
  <si>
    <r>
      <t>7)</t>
    </r>
    <r>
      <rPr>
        <sz val="7"/>
        <rFont val="Times New Roman"/>
        <family val="1"/>
      </rPr>
      <t xml:space="preserve">      </t>
    </r>
    <r>
      <rPr>
        <sz val="12"/>
        <rFont val="Arial"/>
        <family val="2"/>
      </rPr>
      <t xml:space="preserve">Issues Mediation (IMC): </t>
    </r>
  </si>
  <si>
    <t>Loretta/Thuy</t>
  </si>
  <si>
    <r>
      <t>8)</t>
    </r>
    <r>
      <rPr>
        <sz val="7"/>
        <rFont val="Times New Roman"/>
        <family val="1"/>
      </rPr>
      <t xml:space="preserve">      </t>
    </r>
    <r>
      <rPr>
        <sz val="12"/>
        <rFont val="Arial"/>
        <family val="2"/>
      </rPr>
      <t xml:space="preserve">Literature: </t>
    </r>
  </si>
  <si>
    <t>Lou/ Jack</t>
  </si>
  <si>
    <r>
      <t>9)</t>
    </r>
    <r>
      <rPr>
        <sz val="7"/>
        <rFont val="Times New Roman"/>
        <family val="1"/>
      </rPr>
      <t xml:space="preserve">      </t>
    </r>
    <r>
      <rPr>
        <sz val="12"/>
        <rFont val="Arial"/>
        <family val="2"/>
      </rPr>
      <t xml:space="preserve">Outreach: </t>
    </r>
  </si>
  <si>
    <r>
      <t>10)</t>
    </r>
    <r>
      <rPr>
        <sz val="7"/>
        <rFont val="Times New Roman"/>
        <family val="1"/>
      </rPr>
      <t xml:space="preserve">   </t>
    </r>
    <r>
      <rPr>
        <sz val="12"/>
        <rFont val="Arial"/>
        <family val="2"/>
      </rPr>
      <t xml:space="preserve">Service Structure (SSC): </t>
    </r>
  </si>
  <si>
    <t>Jack (temp)/Thuy</t>
  </si>
  <si>
    <r>
      <t>11)</t>
    </r>
    <r>
      <rPr>
        <sz val="7"/>
        <rFont val="Times New Roman"/>
        <family val="1"/>
      </rPr>
      <t xml:space="preserve">   </t>
    </r>
    <r>
      <rPr>
        <sz val="12"/>
        <rFont val="Arial"/>
        <family val="2"/>
      </rPr>
      <t xml:space="preserve">Spanish Outreach (SPO): </t>
    </r>
  </si>
  <si>
    <t>Loretta/Barb</t>
  </si>
  <si>
    <r>
      <t>12)</t>
    </r>
    <r>
      <rPr>
        <sz val="7"/>
        <rFont val="Times New Roman"/>
        <family val="1"/>
      </rPr>
      <t xml:space="preserve">   </t>
    </r>
    <r>
      <rPr>
        <sz val="12"/>
        <rFont val="Arial"/>
        <family val="2"/>
      </rPr>
      <t xml:space="preserve">Translation Management (TMC): </t>
    </r>
  </si>
  <si>
    <t>Loretta</t>
  </si>
  <si>
    <r>
      <t>13)</t>
    </r>
    <r>
      <rPr>
        <sz val="7"/>
        <rFont val="Times New Roman"/>
        <family val="1"/>
      </rPr>
      <t xml:space="preserve">   </t>
    </r>
    <r>
      <rPr>
        <sz val="12"/>
        <rFont val="Arial"/>
        <family val="2"/>
      </rPr>
      <t xml:space="preserve">World Connections Committee (WCC): </t>
    </r>
  </si>
  <si>
    <t>Barb/Lou</t>
  </si>
  <si>
    <t>Links:</t>
  </si>
  <si>
    <t>The Finance Committee would like you to use the forms on the other tabs of this workbook to build your budget for next year (2018).  We are asking each committee to consider if they need to have a face to face meeting and to include it in their budget.  If upon compiling all the budgets submitted, we deem that there is not enough money to support all requests, we will implement the “Guidelines for rotation for funding face to face CoDA committee meetings” (see link 1 below.) Top priority will go to committees that did not have a face to face in 2017.  The face to face budgets will be combined into the general expense budget and apportioned out to committees as they submit their Apply-Meeting Information Sheet (Apply-MIS) early in 2018.</t>
  </si>
  <si>
    <r>
      <t xml:space="preserve">As a part of the budgeting process, the finance committee is asking each committee to fill in a second document listing the members of the committee and some information that they may not want published on our web site (see link 2 below.)  Please send this document only to Finance@CoDA.org and </t>
    </r>
    <r>
      <rPr>
        <b/>
        <sz val="11"/>
        <rFont val="Calibri"/>
        <family val="2"/>
      </rPr>
      <t>NOT</t>
    </r>
    <r>
      <rPr>
        <sz val="11"/>
        <rFont val="Calibri"/>
        <family val="2"/>
      </rPr>
      <t xml:space="preserve"> to budget@coda.org.  Budgets submitted to budget@coda.org (along with reports and goals) are added to the delegate package which is on the CoDA website.</t>
    </r>
  </si>
  <si>
    <t>http://www.codependents.org/Finance/Guidelines_for_committee_rotation_of_face_to_faces.pdf</t>
  </si>
  <si>
    <t xml:space="preserve">or </t>
  </si>
  <si>
    <t xml:space="preserve">
bit.ly/2wQLKza </t>
  </si>
  <si>
    <t>http://www.codependents.org/Finance/Committee_members_information_form.xlsx</t>
  </si>
  <si>
    <t>bit.ly/2wbaiG0</t>
  </si>
  <si>
    <t>Outreach Committee</t>
  </si>
  <si>
    <t>Sharon B</t>
  </si>
  <si>
    <r>
      <t xml:space="preserve">Telephone   </t>
    </r>
    <r>
      <rPr>
        <sz val="10"/>
        <rFont val="Arial"/>
        <family val="2"/>
      </rPr>
      <t xml:space="preserve"> office 365 phone line</t>
    </r>
  </si>
  <si>
    <r>
      <t xml:space="preserve">Other (Specify) </t>
    </r>
    <r>
      <rPr>
        <sz val="10"/>
        <rFont val="Arial"/>
        <family val="2"/>
      </rPr>
      <t xml:space="preserve">ORG website upgrades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</si>
</sst>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409]dddd\,\ mmmm\ 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5">
    <font>
      <sz val="10"/>
      <name val="Arial"/>
      <family val="0"/>
    </font>
    <font>
      <b/>
      <sz val="10"/>
      <name val="Arial"/>
      <family val="2"/>
    </font>
    <font>
      <b/>
      <sz val="12"/>
      <name val="Arial"/>
      <family val="2"/>
    </font>
    <font>
      <sz val="12"/>
      <name val="Arial"/>
      <family val="2"/>
    </font>
    <font>
      <sz val="11"/>
      <name val="Calibri"/>
      <family val="2"/>
    </font>
    <font>
      <b/>
      <sz val="11"/>
      <name val="Calibri"/>
      <family val="2"/>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99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style="thin"/>
    </border>
    <border>
      <left style="thin"/>
      <right style="thin"/>
      <top style="thin"/>
      <bottom style="thin"/>
    </border>
    <border>
      <left style="thin"/>
      <right style="double"/>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double"/>
      <right style="double"/>
      <top style="thin"/>
      <bottom style="thin"/>
    </border>
    <border>
      <left style="double"/>
      <right>
        <color indexed="63"/>
      </right>
      <top style="medium"/>
      <bottom>
        <color indexed="63"/>
      </bottom>
    </border>
    <border>
      <left style="double"/>
      <right>
        <color indexed="63"/>
      </right>
      <top>
        <color indexed="63"/>
      </top>
      <bottom>
        <color indexed="63"/>
      </bottom>
    </border>
    <border>
      <left style="thin"/>
      <right style="thin"/>
      <top style="medium"/>
      <bottom style="double"/>
    </border>
    <border>
      <left style="thin"/>
      <right>
        <color indexed="63"/>
      </right>
      <top style="medium"/>
      <bottom style="double"/>
    </border>
    <border>
      <left style="double"/>
      <right style="thin"/>
      <top style="medium"/>
      <bottom style="double"/>
    </border>
    <border>
      <left>
        <color indexed="63"/>
      </left>
      <right style="double"/>
      <top style="thin"/>
      <bottom style="thin"/>
    </border>
    <border>
      <left style="thin"/>
      <right style="thin"/>
      <top style="thin"/>
      <bottom style="medium"/>
    </border>
    <border>
      <left>
        <color indexed="63"/>
      </left>
      <right style="double"/>
      <top style="thin"/>
      <bottom style="medium"/>
    </border>
    <border>
      <left>
        <color indexed="63"/>
      </left>
      <right>
        <color indexed="63"/>
      </right>
      <top style="dotted"/>
      <bottom style="dotted"/>
    </border>
    <border>
      <left style="thin"/>
      <right>
        <color indexed="63"/>
      </right>
      <top style="thin"/>
      <bottom style="thin"/>
    </border>
    <border>
      <left style="thin"/>
      <right>
        <color indexed="63"/>
      </right>
      <top>
        <color indexed="63"/>
      </top>
      <bottom style="thin"/>
    </border>
    <border>
      <left>
        <color indexed="63"/>
      </left>
      <right style="double"/>
      <top>
        <color indexed="63"/>
      </top>
      <bottom>
        <color indexed="63"/>
      </bottom>
    </border>
    <border>
      <left>
        <color indexed="63"/>
      </left>
      <right>
        <color indexed="63"/>
      </right>
      <top style="medium"/>
      <bottom style="thin"/>
    </border>
    <border>
      <left>
        <color indexed="63"/>
      </left>
      <right style="double"/>
      <top style="medium"/>
      <bottom style="thin"/>
    </border>
    <border>
      <left style="thin"/>
      <right>
        <color indexed="63"/>
      </right>
      <top>
        <color indexed="63"/>
      </top>
      <bottom>
        <color indexed="63"/>
      </bottom>
    </border>
    <border>
      <left>
        <color indexed="63"/>
      </left>
      <right>
        <color indexed="63"/>
      </right>
      <top style="dotted"/>
      <bottom>
        <color indexed="63"/>
      </bottom>
    </border>
    <border>
      <left>
        <color indexed="63"/>
      </left>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4">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wrapText="1"/>
    </xf>
    <xf numFmtId="0" fontId="0" fillId="0" borderId="0" xfId="0" applyBorder="1" applyAlignment="1">
      <alignment vertical="center"/>
    </xf>
    <xf numFmtId="0" fontId="1" fillId="0" borderId="0" xfId="0" applyFont="1" applyAlignment="1">
      <alignment horizontal="right" vertical="center"/>
    </xf>
    <xf numFmtId="0" fontId="1" fillId="0" borderId="13" xfId="0" applyFont="1" applyBorder="1" applyAlignment="1">
      <alignment horizontal="center" vertical="center"/>
    </xf>
    <xf numFmtId="0" fontId="0" fillId="0" borderId="14" xfId="0" applyBorder="1" applyAlignment="1">
      <alignment/>
    </xf>
    <xf numFmtId="0" fontId="1" fillId="0" borderId="15" xfId="0" applyFont="1" applyBorder="1" applyAlignment="1">
      <alignment vertical="center"/>
    </xf>
    <xf numFmtId="0" fontId="1"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 fillId="0" borderId="17" xfId="0" applyFont="1" applyBorder="1" applyAlignment="1">
      <alignment horizontal="center" vertical="center" wrapText="1"/>
    </xf>
    <xf numFmtId="0" fontId="2" fillId="0" borderId="18" xfId="0" applyFont="1" applyBorder="1" applyAlignment="1">
      <alignment/>
    </xf>
    <xf numFmtId="0" fontId="3" fillId="0" borderId="19" xfId="0" applyFont="1" applyBorder="1" applyAlignment="1">
      <alignment/>
    </xf>
    <xf numFmtId="0" fontId="0" fillId="0" borderId="19" xfId="0" applyBorder="1" applyAlignment="1">
      <alignment/>
    </xf>
    <xf numFmtId="4" fontId="0" fillId="0" borderId="17" xfId="0" applyNumberFormat="1" applyBorder="1" applyAlignment="1">
      <alignment/>
    </xf>
    <xf numFmtId="44" fontId="0" fillId="0" borderId="17" xfId="44" applyFont="1" applyBorder="1" applyAlignment="1">
      <alignment wrapText="1"/>
    </xf>
    <xf numFmtId="44" fontId="0" fillId="0" borderId="20" xfId="44" applyFont="1" applyBorder="1" applyAlignment="1">
      <alignment wrapText="1"/>
    </xf>
    <xf numFmtId="44" fontId="0" fillId="0" borderId="21" xfId="44" applyFont="1" applyBorder="1" applyAlignment="1">
      <alignment wrapText="1"/>
    </xf>
    <xf numFmtId="44" fontId="0" fillId="0" borderId="22" xfId="44" applyFont="1" applyBorder="1" applyAlignment="1">
      <alignment wrapText="1"/>
    </xf>
    <xf numFmtId="44" fontId="0" fillId="0" borderId="11" xfId="44" applyFont="1" applyBorder="1" applyAlignment="1">
      <alignment wrapText="1"/>
    </xf>
    <xf numFmtId="44" fontId="0" fillId="0" borderId="23" xfId="44" applyFont="1" applyBorder="1" applyAlignment="1">
      <alignment wrapText="1"/>
    </xf>
    <xf numFmtId="44" fontId="0" fillId="0" borderId="11" xfId="44" applyFont="1" applyBorder="1" applyAlignment="1">
      <alignment/>
    </xf>
    <xf numFmtId="44" fontId="0" fillId="0" borderId="23" xfId="44" applyFont="1" applyBorder="1" applyAlignment="1">
      <alignment/>
    </xf>
    <xf numFmtId="44" fontId="0" fillId="0" borderId="12" xfId="44" applyFont="1" applyBorder="1" applyAlignment="1">
      <alignment/>
    </xf>
    <xf numFmtId="44" fontId="0" fillId="0" borderId="24" xfId="44" applyFont="1" applyBorder="1" applyAlignment="1">
      <alignment/>
    </xf>
    <xf numFmtId="44" fontId="0" fillId="0" borderId="25" xfId="44" applyFont="1" applyBorder="1" applyAlignment="1">
      <alignment/>
    </xf>
    <xf numFmtId="0" fontId="2" fillId="0" borderId="15" xfId="0" applyFont="1" applyBorder="1" applyAlignment="1">
      <alignment horizontal="right" vertical="center"/>
    </xf>
    <xf numFmtId="0" fontId="1" fillId="0" borderId="0" xfId="0" applyFont="1" applyFill="1" applyBorder="1" applyAlignment="1">
      <alignment horizontal="righ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44" fontId="0" fillId="0" borderId="0" xfId="44" applyFont="1" applyAlignment="1">
      <alignment/>
    </xf>
    <xf numFmtId="164" fontId="0" fillId="0" borderId="0" xfId="44" applyNumberFormat="1" applyFont="1" applyAlignment="1">
      <alignment/>
    </xf>
    <xf numFmtId="0" fontId="0" fillId="0" borderId="0" xfId="0" applyAlignment="1">
      <alignment horizontal="left"/>
    </xf>
    <xf numFmtId="0" fontId="0" fillId="0" borderId="0" xfId="0" applyAlignment="1">
      <alignment horizontal="left" wrapText="1"/>
    </xf>
    <xf numFmtId="0" fontId="1" fillId="0" borderId="0" xfId="0" applyFont="1" applyFill="1" applyBorder="1" applyAlignment="1">
      <alignment horizontal="left" vertical="center"/>
    </xf>
    <xf numFmtId="167" fontId="0" fillId="33" borderId="11" xfId="44" applyNumberFormat="1" applyFont="1" applyFill="1" applyBorder="1" applyAlignment="1">
      <alignment vertical="center"/>
    </xf>
    <xf numFmtId="1" fontId="0" fillId="33" borderId="11" xfId="44" applyNumberFormat="1" applyFont="1" applyFill="1" applyBorder="1" applyAlignment="1">
      <alignment vertical="center"/>
    </xf>
    <xf numFmtId="1" fontId="0" fillId="0" borderId="11" xfId="44" applyNumberFormat="1" applyFont="1" applyFill="1" applyBorder="1" applyAlignment="1">
      <alignment vertical="center"/>
    </xf>
    <xf numFmtId="44" fontId="0" fillId="0" borderId="0" xfId="0" applyNumberFormat="1" applyAlignment="1">
      <alignment vertical="center"/>
    </xf>
    <xf numFmtId="44" fontId="0" fillId="0" borderId="11" xfId="44" applyFont="1" applyBorder="1" applyAlignment="1">
      <alignment vertical="center"/>
    </xf>
    <xf numFmtId="44" fontId="0" fillId="33" borderId="11" xfId="44" applyFont="1" applyFill="1" applyBorder="1" applyAlignment="1">
      <alignment vertical="center"/>
    </xf>
    <xf numFmtId="44" fontId="0" fillId="34" borderId="26" xfId="44" applyFont="1" applyFill="1" applyBorder="1" applyAlignment="1">
      <alignment/>
    </xf>
    <xf numFmtId="0" fontId="0" fillId="0" borderId="26" xfId="0" applyFont="1" applyBorder="1" applyAlignment="1" quotePrefix="1">
      <alignment horizontal="right" wrapText="1"/>
    </xf>
    <xf numFmtId="44" fontId="0" fillId="34" borderId="26" xfId="44" applyFont="1" applyFill="1" applyBorder="1" applyAlignment="1" quotePrefix="1">
      <alignment horizontal="right" wrapText="1"/>
    </xf>
    <xf numFmtId="0" fontId="0" fillId="0" borderId="26" xfId="0" applyBorder="1" applyAlignment="1">
      <alignment wrapText="1"/>
    </xf>
    <xf numFmtId="0" fontId="0" fillId="0" borderId="26" xfId="0" applyBorder="1" applyAlignment="1">
      <alignment horizontal="left"/>
    </xf>
    <xf numFmtId="0" fontId="0" fillId="0" borderId="26" xfId="0" applyBorder="1" applyAlignment="1" quotePrefix="1">
      <alignment wrapText="1"/>
    </xf>
    <xf numFmtId="0" fontId="0" fillId="0" borderId="26" xfId="0" applyBorder="1" applyAlignment="1">
      <alignment/>
    </xf>
    <xf numFmtId="44" fontId="0" fillId="0" borderId="26" xfId="44" applyFont="1" applyBorder="1" applyAlignment="1">
      <alignment horizontal="left"/>
    </xf>
    <xf numFmtId="164" fontId="0" fillId="0" borderId="26" xfId="44" applyNumberFormat="1" applyFont="1" applyBorder="1" applyAlignment="1">
      <alignment horizontal="left"/>
    </xf>
    <xf numFmtId="0" fontId="0" fillId="34" borderId="26" xfId="44" applyNumberFormat="1" applyFont="1" applyFill="1" applyBorder="1" applyAlignment="1">
      <alignment/>
    </xf>
    <xf numFmtId="0" fontId="0" fillId="0" borderId="0" xfId="0" applyAlignment="1">
      <alignment horizontal="center"/>
    </xf>
    <xf numFmtId="44" fontId="0" fillId="0" borderId="0" xfId="0" applyNumberFormat="1" applyAlignment="1">
      <alignment/>
    </xf>
    <xf numFmtId="44" fontId="0" fillId="0" borderId="11" xfId="46" applyFont="1" applyBorder="1" applyAlignment="1">
      <alignment/>
    </xf>
    <xf numFmtId="44" fontId="0" fillId="34" borderId="0" xfId="46" applyFont="1" applyFill="1" applyAlignment="1">
      <alignment/>
    </xf>
    <xf numFmtId="0" fontId="0" fillId="0" borderId="0" xfId="0" applyFont="1" applyAlignment="1" quotePrefix="1">
      <alignment horizontal="right" wrapText="1"/>
    </xf>
    <xf numFmtId="44" fontId="0" fillId="0" borderId="0" xfId="46" applyFont="1" applyAlignment="1" quotePrefix="1">
      <alignment horizontal="right" wrapText="1"/>
    </xf>
    <xf numFmtId="0" fontId="0" fillId="0" borderId="0" xfId="0" applyAlignment="1" quotePrefix="1">
      <alignment wrapText="1"/>
    </xf>
    <xf numFmtId="44" fontId="0" fillId="0" borderId="0" xfId="46" applyFont="1" applyAlignment="1">
      <alignment horizontal="left"/>
    </xf>
    <xf numFmtId="164" fontId="0" fillId="0" borderId="0" xfId="46" applyNumberFormat="1" applyFont="1" applyAlignment="1">
      <alignment horizontal="left"/>
    </xf>
    <xf numFmtId="44" fontId="0" fillId="33" borderId="15" xfId="46" applyFont="1" applyFill="1" applyBorder="1" applyAlignment="1">
      <alignment/>
    </xf>
    <xf numFmtId="0" fontId="0" fillId="0" borderId="27" xfId="0" applyFill="1" applyBorder="1" applyAlignment="1">
      <alignment vertical="center"/>
    </xf>
    <xf numFmtId="44" fontId="0" fillId="33" borderId="14" xfId="46" applyFont="1" applyFill="1" applyBorder="1" applyAlignment="1">
      <alignment/>
    </xf>
    <xf numFmtId="0" fontId="0" fillId="0" borderId="28" xfId="0" applyBorder="1" applyAlignment="1">
      <alignment/>
    </xf>
    <xf numFmtId="0" fontId="0" fillId="33" borderId="11" xfId="0" applyFill="1" applyBorder="1" applyAlignment="1">
      <alignment/>
    </xf>
    <xf numFmtId="44" fontId="0" fillId="0" borderId="11" xfId="0" applyNumberFormat="1" applyBorder="1" applyAlignment="1">
      <alignment/>
    </xf>
    <xf numFmtId="0" fontId="1" fillId="0" borderId="0" xfId="0" applyFont="1" applyAlignment="1">
      <alignment horizontal="center" vertical="center" wrapText="1"/>
    </xf>
    <xf numFmtId="0" fontId="0" fillId="0" borderId="0" xfId="0" applyBorder="1" applyAlignment="1">
      <alignment vertical="center" wrapText="1"/>
    </xf>
    <xf numFmtId="164" fontId="0" fillId="0" borderId="0" xfId="46" applyNumberFormat="1" applyFont="1" applyAlignment="1">
      <alignment vertical="center"/>
    </xf>
    <xf numFmtId="0" fontId="0" fillId="0" borderId="0" xfId="0" applyAlignment="1">
      <alignment horizontal="left" vertical="center"/>
    </xf>
    <xf numFmtId="44" fontId="0" fillId="0" borderId="0" xfId="46" applyFont="1" applyAlignment="1">
      <alignment vertical="center"/>
    </xf>
    <xf numFmtId="2" fontId="0" fillId="34" borderId="0" xfId="46" applyNumberFormat="1" applyFont="1" applyFill="1" applyAlignment="1">
      <alignment/>
    </xf>
    <xf numFmtId="0" fontId="0" fillId="0" borderId="0" xfId="0" applyFont="1" applyAlignment="1">
      <alignment horizontal="left" vertical="center"/>
    </xf>
    <xf numFmtId="0" fontId="4" fillId="0" borderId="0" xfId="0" applyFont="1" applyAlignment="1">
      <alignment vertical="center"/>
    </xf>
    <xf numFmtId="0" fontId="0" fillId="0" borderId="0" xfId="0" applyFill="1" applyAlignment="1">
      <alignment/>
    </xf>
    <xf numFmtId="0" fontId="3" fillId="0" borderId="0" xfId="0" applyFont="1" applyAlignment="1">
      <alignment horizontal="left" vertical="center" indent="5"/>
    </xf>
    <xf numFmtId="0" fontId="3" fillId="0" borderId="0" xfId="0" applyFont="1" applyAlignment="1">
      <alignment horizontal="left" vertical="center" indent="4"/>
    </xf>
    <xf numFmtId="0" fontId="4" fillId="0" borderId="0" xfId="0" applyFont="1" applyAlignment="1">
      <alignment horizontal="right" vertical="center" wrapText="1"/>
    </xf>
    <xf numFmtId="0" fontId="0" fillId="0" borderId="0" xfId="0" applyAlignment="1">
      <alignment horizontal="left"/>
    </xf>
    <xf numFmtId="0" fontId="4" fillId="0" borderId="0" xfId="0" applyFont="1" applyAlignment="1">
      <alignment horizontal="left" vertical="center" wrapText="1"/>
    </xf>
    <xf numFmtId="0" fontId="37" fillId="0" borderId="0" xfId="54" applyAlignment="1">
      <alignment horizontal="left"/>
    </xf>
    <xf numFmtId="0" fontId="0" fillId="0" borderId="0" xfId="0" applyAlignment="1">
      <alignment horizontal="left" wrapText="1"/>
    </xf>
    <xf numFmtId="0" fontId="37" fillId="0" borderId="0" xfId="54" applyAlignment="1">
      <alignment horizontal="left" vertical="top" wrapText="1"/>
    </xf>
    <xf numFmtId="0" fontId="0" fillId="0" borderId="0" xfId="0" applyAlignment="1">
      <alignment horizontal="left" vertical="top"/>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5" xfId="0" applyBorder="1" applyAlignment="1">
      <alignment horizontal="left" vertical="center" wrapText="1"/>
    </xf>
    <xf numFmtId="0" fontId="0" fillId="0" borderId="23" xfId="0" applyBorder="1" applyAlignment="1">
      <alignment horizontal="lef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3" fillId="0" borderId="15" xfId="0" applyFont="1" applyBorder="1" applyAlignment="1">
      <alignment horizontal="left"/>
    </xf>
    <xf numFmtId="0" fontId="3" fillId="0" borderId="23" xfId="0" applyFont="1" applyBorder="1" applyAlignment="1">
      <alignment horizontal="left"/>
    </xf>
    <xf numFmtId="0" fontId="2" fillId="0" borderId="15" xfId="0" applyFont="1" applyBorder="1" applyAlignment="1">
      <alignment horizontal="left"/>
    </xf>
    <xf numFmtId="0" fontId="2" fillId="0" borderId="23" xfId="0" applyFont="1" applyBorder="1" applyAlignment="1">
      <alignment horizontal="left"/>
    </xf>
    <xf numFmtId="0" fontId="0" fillId="0" borderId="15" xfId="0" applyBorder="1" applyAlignment="1">
      <alignment horizontal="left"/>
    </xf>
    <xf numFmtId="0" fontId="0" fillId="0" borderId="23" xfId="0" applyBorder="1" applyAlignment="1">
      <alignment horizontal="left"/>
    </xf>
    <xf numFmtId="0" fontId="0" fillId="33" borderId="32" xfId="0" applyFill="1" applyBorder="1" applyAlignment="1">
      <alignment horizontal="left" vertical="center"/>
    </xf>
    <xf numFmtId="0" fontId="0" fillId="33" borderId="0" xfId="0" applyFill="1" applyBorder="1" applyAlignment="1">
      <alignment horizontal="left" vertical="center"/>
    </xf>
    <xf numFmtId="0" fontId="0" fillId="33" borderId="32" xfId="0" applyFill="1" applyBorder="1" applyAlignment="1">
      <alignment horizontal="left"/>
    </xf>
    <xf numFmtId="0" fontId="0" fillId="33" borderId="0" xfId="0" applyFill="1" applyBorder="1" applyAlignment="1">
      <alignment horizontal="left"/>
    </xf>
    <xf numFmtId="0" fontId="0" fillId="34" borderId="0" xfId="0" applyFill="1" applyAlignment="1">
      <alignment horizontal="center" wrapText="1"/>
    </xf>
    <xf numFmtId="0" fontId="0" fillId="0" borderId="33" xfId="0" applyBorder="1" applyAlignment="1">
      <alignment horizontal="left" wrapText="1"/>
    </xf>
    <xf numFmtId="0" fontId="0" fillId="0" borderId="34" xfId="0" applyBorder="1" applyAlignment="1">
      <alignment horizontal="left" wrapText="1"/>
    </xf>
    <xf numFmtId="0" fontId="0" fillId="0" borderId="26" xfId="0" applyBorder="1" applyAlignment="1">
      <alignment horizontal="left"/>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right"/>
    </xf>
    <xf numFmtId="0" fontId="1" fillId="0" borderId="0" xfId="0" applyFont="1" applyAlignment="1">
      <alignment horizontal="center" vertical="center" wrapText="1"/>
    </xf>
    <xf numFmtId="0" fontId="0" fillId="0" borderId="0" xfId="0" applyAlignment="1">
      <alignment horizontal="center"/>
    </xf>
    <xf numFmtId="0" fontId="0" fillId="0" borderId="0" xfId="0" applyAlignment="1">
      <alignment horizontal="right" wrapText="1"/>
    </xf>
    <xf numFmtId="15" fontId="0" fillId="0" borderId="14"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dependents.org/Finance/Guidelines_for_committee_rotation_of_face_to_faces.pdf" TargetMode="External" /><Relationship Id="rId2" Type="http://schemas.openxmlformats.org/officeDocument/2006/relationships/hyperlink" Target="http://www.codependents.org/Finance/Committee_members_information_form.xlsx"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3"/>
  <sheetViews>
    <sheetView zoomScalePageLayoutView="0" workbookViewId="0" topLeftCell="A22">
      <selection activeCell="B26" sqref="B26:F26"/>
    </sheetView>
  </sheetViews>
  <sheetFormatPr defaultColWidth="9.140625" defaultRowHeight="12.75"/>
  <cols>
    <col min="1" max="1" width="7.00390625" style="0" customWidth="1"/>
    <col min="2" max="2" width="25.7109375" style="0" customWidth="1"/>
    <col min="3" max="3" width="20.7109375" style="0" customWidth="1"/>
    <col min="6" max="6" width="16.28125" style="0" customWidth="1"/>
  </cols>
  <sheetData>
    <row r="1" ht="21.75" customHeight="1">
      <c r="A1" s="82" t="s">
        <v>88</v>
      </c>
    </row>
    <row r="2" spans="1:6" ht="141" customHeight="1">
      <c r="A2" s="88" t="s">
        <v>121</v>
      </c>
      <c r="B2" s="88"/>
      <c r="C2" s="88"/>
      <c r="D2" s="88"/>
      <c r="E2" s="88"/>
      <c r="F2" s="88"/>
    </row>
    <row r="3" spans="1:6" ht="96.75" customHeight="1">
      <c r="A3" s="88" t="s">
        <v>122</v>
      </c>
      <c r="B3" s="88"/>
      <c r="C3" s="88"/>
      <c r="D3" s="88"/>
      <c r="E3" s="88"/>
      <c r="F3" s="88"/>
    </row>
    <row r="4" spans="1:6" ht="28.5" customHeight="1">
      <c r="A4" s="88" t="s">
        <v>89</v>
      </c>
      <c r="B4" s="88"/>
      <c r="C4" s="88"/>
      <c r="D4" s="88"/>
      <c r="E4" s="88"/>
      <c r="F4" s="88"/>
    </row>
    <row r="5" ht="12.75">
      <c r="A5" s="83" t="s">
        <v>90</v>
      </c>
    </row>
    <row r="6" ht="12.75">
      <c r="A6" t="s">
        <v>91</v>
      </c>
    </row>
    <row r="9" ht="15">
      <c r="A9" s="82"/>
    </row>
    <row r="10" spans="2:4" ht="15">
      <c r="B10" s="84" t="s">
        <v>92</v>
      </c>
      <c r="C10" s="84" t="s">
        <v>93</v>
      </c>
      <c r="D10" s="85" t="s">
        <v>94</v>
      </c>
    </row>
    <row r="11" spans="1:4" ht="15">
      <c r="A11" s="85" t="s">
        <v>95</v>
      </c>
      <c r="D11" s="84" t="s">
        <v>96</v>
      </c>
    </row>
    <row r="12" spans="1:4" ht="15">
      <c r="A12" s="85" t="s">
        <v>97</v>
      </c>
      <c r="D12" s="84" t="s">
        <v>98</v>
      </c>
    </row>
    <row r="13" spans="1:4" ht="15">
      <c r="A13" s="85" t="s">
        <v>99</v>
      </c>
      <c r="D13" s="84" t="s">
        <v>100</v>
      </c>
    </row>
    <row r="14" spans="1:4" ht="15">
      <c r="A14" s="85" t="s">
        <v>101</v>
      </c>
      <c r="D14" s="84" t="s">
        <v>102</v>
      </c>
    </row>
    <row r="15" spans="1:4" ht="15">
      <c r="A15" s="85" t="s">
        <v>103</v>
      </c>
      <c r="D15" s="84" t="s">
        <v>104</v>
      </c>
    </row>
    <row r="16" spans="1:4" ht="15">
      <c r="A16" s="85" t="s">
        <v>105</v>
      </c>
      <c r="D16" s="84" t="s">
        <v>106</v>
      </c>
    </row>
    <row r="17" spans="1:4" ht="15">
      <c r="A17" s="85" t="s">
        <v>107</v>
      </c>
      <c r="D17" s="84" t="s">
        <v>108</v>
      </c>
    </row>
    <row r="18" spans="1:4" ht="15">
      <c r="A18" s="85" t="s">
        <v>109</v>
      </c>
      <c r="D18" s="84" t="s">
        <v>110</v>
      </c>
    </row>
    <row r="19" spans="1:4" ht="15">
      <c r="A19" s="85" t="s">
        <v>111</v>
      </c>
      <c r="D19" s="84" t="s">
        <v>102</v>
      </c>
    </row>
    <row r="20" spans="1:4" ht="15">
      <c r="A20" s="85" t="s">
        <v>112</v>
      </c>
      <c r="D20" s="84" t="s">
        <v>113</v>
      </c>
    </row>
    <row r="21" spans="1:4" ht="15">
      <c r="A21" s="85" t="s">
        <v>114</v>
      </c>
      <c r="D21" s="84" t="s">
        <v>115</v>
      </c>
    </row>
    <row r="22" spans="1:4" ht="15">
      <c r="A22" s="85" t="s">
        <v>116</v>
      </c>
      <c r="D22" s="84" t="s">
        <v>117</v>
      </c>
    </row>
    <row r="23" spans="1:4" ht="15">
      <c r="A23" s="85" t="s">
        <v>118</v>
      </c>
      <c r="D23" s="84" t="s">
        <v>119</v>
      </c>
    </row>
    <row r="24" ht="15">
      <c r="A24" s="85"/>
    </row>
    <row r="25" ht="15">
      <c r="A25" s="86" t="s">
        <v>120</v>
      </c>
    </row>
    <row r="26" spans="1:6" ht="15">
      <c r="A26" s="86">
        <v>1</v>
      </c>
      <c r="B26" s="89" t="s">
        <v>123</v>
      </c>
      <c r="C26" s="87"/>
      <c r="D26" s="87"/>
      <c r="E26" s="87"/>
      <c r="F26" s="87"/>
    </row>
    <row r="27" spans="1:6" ht="15">
      <c r="A27" s="86" t="s">
        <v>124</v>
      </c>
      <c r="B27" s="90" t="s">
        <v>125</v>
      </c>
      <c r="C27" s="87"/>
      <c r="D27" s="87"/>
      <c r="E27" s="87"/>
      <c r="F27" s="87"/>
    </row>
    <row r="28" spans="1:6" ht="15">
      <c r="A28" s="86">
        <v>2</v>
      </c>
      <c r="B28" s="91" t="s">
        <v>126</v>
      </c>
      <c r="C28" s="92"/>
      <c r="D28" s="92"/>
      <c r="E28" s="92"/>
      <c r="F28" s="92"/>
    </row>
    <row r="29" spans="1:6" ht="15">
      <c r="A29" s="86" t="s">
        <v>124</v>
      </c>
      <c r="B29" s="87" t="s">
        <v>127</v>
      </c>
      <c r="C29" s="87"/>
      <c r="D29" s="87"/>
      <c r="E29" s="87"/>
      <c r="F29" s="87"/>
    </row>
    <row r="30" ht="15">
      <c r="A30" s="85"/>
    </row>
    <row r="31" ht="15">
      <c r="A31" s="85"/>
    </row>
    <row r="32" ht="15">
      <c r="A32" s="85"/>
    </row>
    <row r="33" ht="15">
      <c r="A33" s="85"/>
    </row>
  </sheetData>
  <sheetProtection/>
  <mergeCells count="7">
    <mergeCell ref="B29:F29"/>
    <mergeCell ref="A2:F2"/>
    <mergeCell ref="A3:F3"/>
    <mergeCell ref="A4:F4"/>
    <mergeCell ref="B26:F26"/>
    <mergeCell ref="B27:F27"/>
    <mergeCell ref="B28:F28"/>
  </mergeCells>
  <hyperlinks>
    <hyperlink ref="B26" r:id="rId1" display="http://www.codependents.org/Finance/Guidelines_for_committee_rotation_of_face_to_faces.pdf"/>
    <hyperlink ref="B28" r:id="rId2" display="http://www.codependents.org/Finance/Committee_members_information_form.xlsx"/>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21">
      <selection activeCell="C38" sqref="C38"/>
    </sheetView>
  </sheetViews>
  <sheetFormatPr defaultColWidth="9.140625" defaultRowHeight="12.75"/>
  <cols>
    <col min="1" max="1" width="2.8515625" style="0" customWidth="1"/>
    <col min="2" max="2" width="40.28125" style="0" customWidth="1"/>
    <col min="3" max="6" width="11.57421875" style="0" customWidth="1"/>
    <col min="7" max="7" width="14.28125" style="0" customWidth="1"/>
    <col min="9" max="9" width="10.7109375" style="0" customWidth="1"/>
    <col min="10" max="10" width="19.28125" style="0" customWidth="1"/>
  </cols>
  <sheetData>
    <row r="1" spans="1:7" s="1" customFormat="1" ht="35.25" customHeight="1">
      <c r="A1" s="19"/>
      <c r="B1" s="99" t="s">
        <v>16</v>
      </c>
      <c r="C1" s="99"/>
      <c r="D1" s="99"/>
      <c r="E1" s="99"/>
      <c r="F1" s="99"/>
      <c r="G1" s="100"/>
    </row>
    <row r="2" spans="1:7" s="2" customFormat="1" ht="19.5" customHeight="1">
      <c r="A2" s="20"/>
      <c r="B2" s="34" t="s">
        <v>9</v>
      </c>
      <c r="C2" s="103" t="s">
        <v>128</v>
      </c>
      <c r="D2" s="103"/>
      <c r="E2" s="103"/>
      <c r="F2" s="103"/>
      <c r="G2" s="104"/>
    </row>
    <row r="3" spans="1:7" s="2" customFormat="1" ht="19.5" customHeight="1">
      <c r="A3" s="20"/>
      <c r="B3" s="34" t="s">
        <v>22</v>
      </c>
      <c r="C3" s="105" t="s">
        <v>129</v>
      </c>
      <c r="D3" s="105"/>
      <c r="E3" s="105"/>
      <c r="F3" s="105"/>
      <c r="G3" s="106"/>
    </row>
    <row r="4" spans="1:7" ht="19.5" customHeight="1" hidden="1">
      <c r="A4" s="21"/>
      <c r="B4" s="34" t="s">
        <v>10</v>
      </c>
      <c r="C4" s="107"/>
      <c r="D4" s="107"/>
      <c r="E4" s="107"/>
      <c r="F4" s="107"/>
      <c r="G4" s="108"/>
    </row>
    <row r="5" spans="1:7" ht="19.5" customHeight="1" hidden="1">
      <c r="A5" s="21"/>
      <c r="B5" s="34" t="s">
        <v>18</v>
      </c>
      <c r="C5" s="107"/>
      <c r="D5" s="107"/>
      <c r="E5" s="107"/>
      <c r="F5" s="107"/>
      <c r="G5" s="108"/>
    </row>
    <row r="6" spans="1:7" ht="19.5" customHeight="1">
      <c r="A6" s="21"/>
      <c r="B6" s="34" t="s">
        <v>19</v>
      </c>
      <c r="C6" s="107">
        <v>6</v>
      </c>
      <c r="D6" s="107"/>
      <c r="E6" s="107"/>
      <c r="F6" s="107"/>
      <c r="G6" s="108"/>
    </row>
    <row r="7" spans="1:7" ht="31.5" customHeight="1">
      <c r="A7" s="21"/>
      <c r="B7" s="101" t="s">
        <v>77</v>
      </c>
      <c r="C7" s="101"/>
      <c r="D7" s="101"/>
      <c r="E7" s="101"/>
      <c r="F7" s="101"/>
      <c r="G7" s="102"/>
    </row>
    <row r="8" spans="1:11" ht="31.5" customHeight="1">
      <c r="A8" s="21"/>
      <c r="B8" s="12" t="s">
        <v>0</v>
      </c>
      <c r="C8" s="7" t="s">
        <v>11</v>
      </c>
      <c r="D8" s="7" t="s">
        <v>12</v>
      </c>
      <c r="E8" s="7" t="s">
        <v>11</v>
      </c>
      <c r="F8" s="9" t="s">
        <v>12</v>
      </c>
      <c r="G8" s="18" t="s">
        <v>17</v>
      </c>
      <c r="H8" s="4"/>
      <c r="I8" s="4"/>
      <c r="J8" s="4"/>
      <c r="K8" s="4"/>
    </row>
    <row r="9" spans="1:11" ht="40.5" customHeight="1">
      <c r="A9" s="21"/>
      <c r="B9" s="13"/>
      <c r="C9" s="8" t="s">
        <v>78</v>
      </c>
      <c r="D9" s="8" t="s">
        <v>79</v>
      </c>
      <c r="E9" s="8" t="s">
        <v>80</v>
      </c>
      <c r="F9" s="6" t="s">
        <v>81</v>
      </c>
      <c r="G9" s="18">
        <v>2018</v>
      </c>
      <c r="H9" s="5"/>
      <c r="I9" s="5"/>
      <c r="J9" s="5"/>
      <c r="K9" s="4"/>
    </row>
    <row r="10" spans="1:11" ht="19.5" customHeight="1">
      <c r="A10" s="21"/>
      <c r="B10" s="14" t="s">
        <v>8</v>
      </c>
      <c r="C10" s="29">
        <v>0</v>
      </c>
      <c r="D10" s="27">
        <v>0</v>
      </c>
      <c r="E10" s="27">
        <v>0</v>
      </c>
      <c r="F10" s="28">
        <v>0</v>
      </c>
      <c r="G10" s="23">
        <f>SUM(C10:F10)</f>
        <v>0</v>
      </c>
      <c r="H10" s="4"/>
      <c r="I10" s="4"/>
      <c r="J10" s="4"/>
      <c r="K10" s="4"/>
    </row>
    <row r="11" spans="1:7" ht="19.5" customHeight="1">
      <c r="A11" s="21"/>
      <c r="B11" s="14" t="s">
        <v>7</v>
      </c>
      <c r="C11" s="29">
        <v>0</v>
      </c>
      <c r="D11" s="29">
        <v>0</v>
      </c>
      <c r="E11" s="29">
        <v>0</v>
      </c>
      <c r="F11" s="30">
        <v>0</v>
      </c>
      <c r="G11" s="23">
        <f>SUM(C11:F11)</f>
        <v>0</v>
      </c>
    </row>
    <row r="12" spans="1:7" ht="19.5" customHeight="1">
      <c r="A12" s="21"/>
      <c r="B12" s="14" t="s">
        <v>130</v>
      </c>
      <c r="C12" s="29">
        <v>12</v>
      </c>
      <c r="D12" s="29">
        <v>12</v>
      </c>
      <c r="E12" s="29">
        <v>12</v>
      </c>
      <c r="F12" s="30">
        <v>12</v>
      </c>
      <c r="G12" s="23">
        <f>SUM(C12:F12)</f>
        <v>48</v>
      </c>
    </row>
    <row r="13" spans="1:7" ht="26.25" customHeight="1">
      <c r="A13" s="21"/>
      <c r="B13" s="97" t="s">
        <v>24</v>
      </c>
      <c r="C13" s="97"/>
      <c r="D13" s="97"/>
      <c r="E13" s="97"/>
      <c r="F13" s="98"/>
      <c r="G13" s="22"/>
    </row>
    <row r="14" spans="1:7" ht="19.5" customHeight="1">
      <c r="A14" s="21"/>
      <c r="B14" s="14" t="s">
        <v>14</v>
      </c>
      <c r="C14" s="29"/>
      <c r="D14" s="29"/>
      <c r="E14" s="29"/>
      <c r="F14" s="30"/>
      <c r="G14" s="23">
        <f>SUM(C14:F14)</f>
        <v>0</v>
      </c>
    </row>
    <row r="15" spans="1:7" ht="19.5" customHeight="1">
      <c r="A15" s="21"/>
      <c r="B15" s="14" t="s">
        <v>6</v>
      </c>
      <c r="C15" s="29"/>
      <c r="D15" s="29"/>
      <c r="E15" s="29"/>
      <c r="F15" s="30"/>
      <c r="G15" s="23">
        <f>SUM(C15:F15)</f>
        <v>0</v>
      </c>
    </row>
    <row r="16" spans="1:7" ht="19.5" customHeight="1">
      <c r="A16" s="21"/>
      <c r="B16" s="14" t="s">
        <v>131</v>
      </c>
      <c r="C16" s="29"/>
      <c r="D16" s="29"/>
      <c r="E16" s="29">
        <v>2500</v>
      </c>
      <c r="F16" s="30"/>
      <c r="G16" s="23">
        <f>SUM(C16:F16)</f>
        <v>2500</v>
      </c>
    </row>
    <row r="17" spans="1:7" ht="19.5" customHeight="1">
      <c r="A17" s="21"/>
      <c r="B17" s="14" t="s">
        <v>83</v>
      </c>
      <c r="C17" s="29"/>
      <c r="D17" s="29"/>
      <c r="E17" s="29"/>
      <c r="F17" s="30"/>
      <c r="G17" s="23">
        <f>SUM(C17:F17)</f>
        <v>0</v>
      </c>
    </row>
    <row r="18" spans="1:7" ht="19.5" customHeight="1">
      <c r="A18" s="21"/>
      <c r="B18" s="10"/>
      <c r="C18" s="29"/>
      <c r="D18" s="29"/>
      <c r="E18" s="29"/>
      <c r="F18" s="31"/>
      <c r="G18" s="22"/>
    </row>
    <row r="19" spans="1:7" ht="19.5" customHeight="1">
      <c r="A19" s="21"/>
      <c r="B19" s="15" t="s">
        <v>15</v>
      </c>
      <c r="C19" s="29"/>
      <c r="D19" s="29"/>
      <c r="E19" s="29"/>
      <c r="F19" s="31"/>
      <c r="G19" s="22"/>
    </row>
    <row r="20" spans="1:10" ht="34.5" customHeight="1">
      <c r="A20" s="21"/>
      <c r="B20" s="93" t="s">
        <v>85</v>
      </c>
      <c r="C20" s="93"/>
      <c r="D20" s="93"/>
      <c r="E20" s="93"/>
      <c r="F20" s="94"/>
      <c r="G20" s="22"/>
      <c r="J20" s="75" t="s">
        <v>73</v>
      </c>
    </row>
    <row r="21" spans="1:10" ht="19.5" customHeight="1">
      <c r="A21" s="21"/>
      <c r="B21" s="76" t="s">
        <v>13</v>
      </c>
      <c r="C21" s="29"/>
      <c r="D21" s="29"/>
      <c r="E21" s="29"/>
      <c r="F21" s="31"/>
      <c r="G21" s="22"/>
      <c r="J21" s="60" t="s">
        <v>75</v>
      </c>
    </row>
    <row r="22" spans="1:10" ht="19.5" customHeight="1">
      <c r="A22" s="21"/>
      <c r="B22" s="16" t="s">
        <v>1</v>
      </c>
      <c r="C22" s="29"/>
      <c r="D22" s="29"/>
      <c r="E22" s="29"/>
      <c r="F22" s="30"/>
      <c r="G22" s="23">
        <f aca="true" t="shared" si="0" ref="G22:G27">SUM(C22:F22)</f>
        <v>0</v>
      </c>
      <c r="J22" s="74">
        <f>'F 2 F worksheet'!A19</f>
        <v>1000</v>
      </c>
    </row>
    <row r="23" spans="1:10" ht="19.5" customHeight="1">
      <c r="A23" s="21"/>
      <c r="B23" s="16" t="s">
        <v>2</v>
      </c>
      <c r="C23" s="29"/>
      <c r="D23" s="29"/>
      <c r="E23" s="29"/>
      <c r="F23" s="30"/>
      <c r="G23" s="23">
        <f t="shared" si="0"/>
        <v>0</v>
      </c>
      <c r="J23" s="74">
        <f>'F 2 F worksheet'!A20</f>
        <v>0</v>
      </c>
    </row>
    <row r="24" spans="1:10" ht="19.5" customHeight="1">
      <c r="A24" s="21"/>
      <c r="B24" s="36" t="s">
        <v>82</v>
      </c>
      <c r="C24" s="29"/>
      <c r="D24" s="29"/>
      <c r="E24" s="29"/>
      <c r="F24" s="30"/>
      <c r="G24" s="23">
        <f t="shared" si="0"/>
        <v>0</v>
      </c>
      <c r="J24" s="74">
        <f>'F 2 F worksheet'!A21</f>
        <v>127.5</v>
      </c>
    </row>
    <row r="25" spans="1:10" ht="19.5" customHeight="1">
      <c r="A25" s="21"/>
      <c r="B25" s="16" t="s">
        <v>3</v>
      </c>
      <c r="C25" s="29"/>
      <c r="D25" s="29"/>
      <c r="E25" s="29"/>
      <c r="F25" s="30"/>
      <c r="G25" s="23">
        <f t="shared" si="0"/>
        <v>0</v>
      </c>
      <c r="J25" s="74">
        <f>'F 2 F worksheet'!A22</f>
        <v>26.75</v>
      </c>
    </row>
    <row r="26" spans="1:10" ht="19.5" customHeight="1">
      <c r="A26" s="21"/>
      <c r="B26" s="16" t="s">
        <v>4</v>
      </c>
      <c r="C26" s="29"/>
      <c r="D26" s="29"/>
      <c r="E26" s="29"/>
      <c r="F26" s="30"/>
      <c r="G26" s="23">
        <f t="shared" si="0"/>
        <v>0</v>
      </c>
      <c r="J26" s="74">
        <f>'F 2 F worksheet'!A23+'F 2 F worksheet'!A25+'F 2 F worksheet'!A26</f>
        <v>0</v>
      </c>
    </row>
    <row r="27" spans="1:10" ht="19.5" customHeight="1">
      <c r="A27" s="21"/>
      <c r="B27" s="16" t="s">
        <v>5</v>
      </c>
      <c r="C27" s="29"/>
      <c r="D27" s="29"/>
      <c r="E27" s="29"/>
      <c r="F27" s="30"/>
      <c r="G27" s="23">
        <f t="shared" si="0"/>
        <v>0</v>
      </c>
      <c r="J27" s="74">
        <f>'F 2 F worksheet'!A24</f>
        <v>30</v>
      </c>
    </row>
    <row r="28" spans="1:7" ht="19.5" customHeight="1">
      <c r="A28" s="21"/>
      <c r="B28" s="10"/>
      <c r="C28" s="29"/>
      <c r="D28" s="29"/>
      <c r="E28" s="29"/>
      <c r="F28" s="31"/>
      <c r="G28" s="22"/>
    </row>
    <row r="29" spans="1:10" ht="19.5" customHeight="1">
      <c r="A29" s="21"/>
      <c r="B29" s="95" t="s">
        <v>84</v>
      </c>
      <c r="C29" s="95"/>
      <c r="D29" s="95"/>
      <c r="E29" s="95"/>
      <c r="F29" s="96"/>
      <c r="G29" s="22"/>
      <c r="J29" s="60" t="s">
        <v>74</v>
      </c>
    </row>
    <row r="30" spans="1:10" ht="19.5" customHeight="1">
      <c r="A30" s="21"/>
      <c r="B30" s="16" t="s">
        <v>1</v>
      </c>
      <c r="C30" s="29"/>
      <c r="D30" s="29"/>
      <c r="E30" s="29">
        <v>600</v>
      </c>
      <c r="F30" s="30"/>
      <c r="G30" s="23">
        <f aca="true" t="shared" si="1" ref="G30:G35">SUM(C30:F30)</f>
        <v>600</v>
      </c>
      <c r="J30" s="29">
        <f>'CSC worksheet'!A13</f>
        <v>0</v>
      </c>
    </row>
    <row r="31" spans="1:10" ht="19.5" customHeight="1">
      <c r="A31" s="21"/>
      <c r="B31" s="16" t="s">
        <v>2</v>
      </c>
      <c r="C31" s="29"/>
      <c r="D31" s="29"/>
      <c r="E31" s="29">
        <v>500</v>
      </c>
      <c r="F31" s="30"/>
      <c r="G31" s="23">
        <f t="shared" si="1"/>
        <v>500</v>
      </c>
      <c r="J31" s="29">
        <f>'CSC worksheet'!A14</f>
        <v>0</v>
      </c>
    </row>
    <row r="32" spans="1:10" ht="19.5" customHeight="1">
      <c r="A32" s="21"/>
      <c r="B32" s="36" t="s">
        <v>76</v>
      </c>
      <c r="C32" s="29"/>
      <c r="D32" s="29"/>
      <c r="E32" s="29">
        <v>325</v>
      </c>
      <c r="F32" s="30"/>
      <c r="G32" s="23">
        <f t="shared" si="1"/>
        <v>325</v>
      </c>
      <c r="J32" s="29">
        <f>'CSC worksheet'!A15</f>
        <v>0</v>
      </c>
    </row>
    <row r="33" spans="1:10" ht="19.5" customHeight="1">
      <c r="A33" s="21"/>
      <c r="B33" s="16" t="s">
        <v>3</v>
      </c>
      <c r="C33" s="29"/>
      <c r="D33" s="29"/>
      <c r="E33" s="29"/>
      <c r="F33" s="30"/>
      <c r="G33" s="23">
        <f t="shared" si="1"/>
        <v>0</v>
      </c>
      <c r="J33" s="29">
        <f>'CSC worksheet'!A16</f>
        <v>0</v>
      </c>
    </row>
    <row r="34" spans="1:10" ht="19.5" customHeight="1">
      <c r="A34" s="21"/>
      <c r="B34" s="16" t="s">
        <v>4</v>
      </c>
      <c r="C34" s="29"/>
      <c r="D34" s="29"/>
      <c r="E34" s="29">
        <v>100</v>
      </c>
      <c r="F34" s="30"/>
      <c r="G34" s="23">
        <f t="shared" si="1"/>
        <v>100</v>
      </c>
      <c r="J34" s="29">
        <f>'CSC worksheet'!A17+'CSC worksheet'!A19+'CSC worksheet'!A20</f>
        <v>0</v>
      </c>
    </row>
    <row r="35" spans="1:10" ht="19.5" customHeight="1" thickBot="1">
      <c r="A35" s="21"/>
      <c r="B35" s="17" t="s">
        <v>5</v>
      </c>
      <c r="C35" s="32"/>
      <c r="D35" s="32"/>
      <c r="E35" s="32">
        <v>80</v>
      </c>
      <c r="F35" s="33"/>
      <c r="G35" s="23">
        <f t="shared" si="1"/>
        <v>80</v>
      </c>
      <c r="J35" s="29">
        <f>'CSC worksheet'!A18</f>
        <v>0</v>
      </c>
    </row>
    <row r="36" spans="1:7" ht="19.5" customHeight="1" thickBot="1">
      <c r="A36" s="21"/>
      <c r="B36" s="11" t="s">
        <v>25</v>
      </c>
      <c r="C36" s="24">
        <f>SUM(C10:C35)</f>
        <v>12</v>
      </c>
      <c r="D36" s="24">
        <f>SUM(D10:D35)</f>
        <v>12</v>
      </c>
      <c r="E36" s="24">
        <f>SUM(E10:E35)</f>
        <v>4117</v>
      </c>
      <c r="F36" s="25">
        <f>SUM(F10:F35)</f>
        <v>12</v>
      </c>
      <c r="G36" s="26">
        <f>SUM(G10:G35)</f>
        <v>4153</v>
      </c>
    </row>
    <row r="37" spans="1:5" ht="13.5" thickTop="1">
      <c r="A37" s="3"/>
      <c r="B37" s="37"/>
      <c r="C37" s="3"/>
      <c r="D37" s="3"/>
      <c r="E37" s="3"/>
    </row>
    <row r="38" spans="2:4" ht="12.75">
      <c r="B38" s="35" t="s">
        <v>20</v>
      </c>
      <c r="C38" s="123">
        <v>42983</v>
      </c>
      <c r="D38" s="13"/>
    </row>
    <row r="39" ht="12.75">
      <c r="B39" s="38" t="s">
        <v>23</v>
      </c>
    </row>
    <row r="40" ht="12.75">
      <c r="B40" s="43" t="s">
        <v>47</v>
      </c>
    </row>
  </sheetData>
  <sheetProtection/>
  <mergeCells count="10">
    <mergeCell ref="B20:F20"/>
    <mergeCell ref="B29:F29"/>
    <mergeCell ref="B13:F13"/>
    <mergeCell ref="B1:G1"/>
    <mergeCell ref="B7:G7"/>
    <mergeCell ref="C2:G2"/>
    <mergeCell ref="C3:G3"/>
    <mergeCell ref="C4:G4"/>
    <mergeCell ref="C6:G6"/>
    <mergeCell ref="C5:G5"/>
  </mergeCells>
  <printOptions gridLines="1"/>
  <pageMargins left="0.25" right="0.25" top="0.25" bottom="0.4" header="0" footer="0.25"/>
  <pageSetup fitToHeight="1" fitToWidth="1" horizontalDpi="600" verticalDpi="600" orientation="landscape" scale="71"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A14" sqref="A14"/>
    </sheetView>
  </sheetViews>
  <sheetFormatPr defaultColWidth="9.140625" defaultRowHeight="12.75"/>
  <cols>
    <col min="1" max="1" width="11.8515625" style="0" customWidth="1"/>
    <col min="2" max="2" width="25.28125" style="0" customWidth="1"/>
    <col min="3" max="3" width="10.00390625" style="0" customWidth="1"/>
    <col min="4" max="4" width="17.00390625" style="0" customWidth="1"/>
    <col min="5" max="5" width="10.7109375" style="0" bestFit="1" customWidth="1"/>
    <col min="6" max="6" width="50.7109375" style="0" customWidth="1"/>
  </cols>
  <sheetData>
    <row r="1" spans="1:6" ht="12.75">
      <c r="A1" s="87" t="s">
        <v>48</v>
      </c>
      <c r="B1" s="87"/>
      <c r="C1" s="87"/>
      <c r="D1" s="87"/>
      <c r="E1" s="87"/>
      <c r="F1" s="87"/>
    </row>
    <row r="2" spans="1:6" ht="24.75" customHeight="1">
      <c r="A2" s="90" t="s">
        <v>49</v>
      </c>
      <c r="B2" s="90"/>
      <c r="C2" s="90"/>
      <c r="D2" s="90"/>
      <c r="E2" s="90"/>
      <c r="F2" s="90"/>
    </row>
    <row r="3" spans="2:6" ht="36.75" customHeight="1">
      <c r="B3" s="90" t="s">
        <v>44</v>
      </c>
      <c r="C3" s="90"/>
      <c r="D3" s="90"/>
      <c r="E3" s="90"/>
      <c r="F3" s="90"/>
    </row>
    <row r="4" spans="1:6" ht="16.5" customHeight="1">
      <c r="A4" s="119" t="s">
        <v>51</v>
      </c>
      <c r="B4" s="119"/>
      <c r="C4" s="117"/>
      <c r="D4" s="117"/>
      <c r="E4" s="117"/>
      <c r="F4" s="42"/>
    </row>
    <row r="5" spans="1:6" ht="16.5" customHeight="1">
      <c r="A5" s="119" t="s">
        <v>53</v>
      </c>
      <c r="B5" s="119"/>
      <c r="C5" s="117"/>
      <c r="D5" s="117"/>
      <c r="E5" s="117"/>
      <c r="F5" s="42"/>
    </row>
    <row r="6" spans="1:6" ht="16.5" customHeight="1">
      <c r="A6" s="119" t="s">
        <v>50</v>
      </c>
      <c r="B6" s="119"/>
      <c r="C6" s="118"/>
      <c r="D6" s="118"/>
      <c r="E6" s="118"/>
      <c r="F6" s="42"/>
    </row>
    <row r="7" spans="1:6" ht="24.75" customHeight="1">
      <c r="A7" s="122" t="s">
        <v>52</v>
      </c>
      <c r="B7" s="122"/>
      <c r="C7" s="118"/>
      <c r="D7" s="118"/>
      <c r="E7" s="118"/>
      <c r="F7" s="42"/>
    </row>
    <row r="9" spans="1:6" ht="25.5" customHeight="1">
      <c r="A9" s="45">
        <v>1</v>
      </c>
      <c r="B9" s="90" t="s">
        <v>30</v>
      </c>
      <c r="C9" s="90"/>
      <c r="E9" s="120">
        <v>2017</v>
      </c>
      <c r="F9" s="120"/>
    </row>
    <row r="10" spans="1:6" ht="12.75">
      <c r="A10" s="45"/>
      <c r="B10" s="42" t="s">
        <v>38</v>
      </c>
      <c r="C10" s="41"/>
      <c r="E10" s="121" t="s">
        <v>28</v>
      </c>
      <c r="F10" s="121"/>
    </row>
    <row r="11" spans="1:6" ht="12.75">
      <c r="A11" s="46">
        <f>+A9-A10</f>
        <v>1</v>
      </c>
      <c r="B11" s="90" t="s">
        <v>45</v>
      </c>
      <c r="C11" s="90"/>
      <c r="E11" s="40">
        <v>0.535</v>
      </c>
      <c r="F11" s="41" t="s">
        <v>3</v>
      </c>
    </row>
    <row r="12" spans="1:6" ht="25.5" customHeight="1">
      <c r="A12" s="44"/>
      <c r="B12" s="90" t="s">
        <v>27</v>
      </c>
      <c r="C12" s="90"/>
      <c r="E12" s="39">
        <v>51</v>
      </c>
      <c r="F12" s="41" t="s">
        <v>29</v>
      </c>
    </row>
    <row r="13" spans="1:6" ht="25.5" customHeight="1">
      <c r="A13" s="45">
        <v>1</v>
      </c>
      <c r="B13" s="90" t="s">
        <v>31</v>
      </c>
      <c r="C13" s="90"/>
      <c r="E13" s="117"/>
      <c r="F13" s="117"/>
    </row>
    <row r="14" spans="1:3" ht="39" customHeight="1">
      <c r="A14" s="45"/>
      <c r="B14" s="90" t="s">
        <v>39</v>
      </c>
      <c r="C14" s="90"/>
    </row>
    <row r="15" spans="1:3" ht="24" customHeight="1">
      <c r="A15" s="45"/>
      <c r="B15" s="90" t="s">
        <v>59</v>
      </c>
      <c r="C15" s="90"/>
    </row>
    <row r="16" spans="3:6" ht="12.75">
      <c r="C16" s="113" t="s">
        <v>54</v>
      </c>
      <c r="F16" t="s">
        <v>34</v>
      </c>
    </row>
    <row r="17" spans="1:6" ht="12.75" customHeight="1">
      <c r="A17" t="s">
        <v>26</v>
      </c>
      <c r="C17" s="113"/>
      <c r="F17" s="114" t="s">
        <v>58</v>
      </c>
    </row>
    <row r="18" spans="1:6" ht="12.75" customHeight="1">
      <c r="A18" s="47">
        <f>ROUND(SUM(A19:A26),0)</f>
        <v>1184</v>
      </c>
      <c r="B18" t="s">
        <v>42</v>
      </c>
      <c r="C18" s="113"/>
      <c r="E18" t="s">
        <v>32</v>
      </c>
      <c r="F18" s="115"/>
    </row>
    <row r="19" spans="1:6" ht="24.75" customHeight="1">
      <c r="A19" s="48">
        <f>C19*(IF(A9&lt;1,0,A9-1))+E19*A13</f>
        <v>1000</v>
      </c>
      <c r="B19" s="16" t="s">
        <v>1</v>
      </c>
      <c r="C19" s="50">
        <v>400</v>
      </c>
      <c r="D19" s="51" t="s">
        <v>46</v>
      </c>
      <c r="E19" s="52">
        <v>1000</v>
      </c>
      <c r="F19" s="53" t="s">
        <v>55</v>
      </c>
    </row>
    <row r="20" spans="1:6" ht="25.5">
      <c r="A20" s="48">
        <f>IF(A12&lt;1,0,(C20*1.12*(((1+ROUNDUP(A12,0))*(ROUNDUP(A10/2,0)+ROUNDUP((A9-A10)/2,0)))-ROUNDDOWN(A14/2,0))))</f>
        <v>0</v>
      </c>
      <c r="B20" s="16" t="s">
        <v>2</v>
      </c>
      <c r="C20" s="50">
        <v>130</v>
      </c>
      <c r="D20" s="116" t="s">
        <v>36</v>
      </c>
      <c r="E20" s="116"/>
      <c r="F20" s="55" t="s">
        <v>40</v>
      </c>
    </row>
    <row r="21" spans="1:6" ht="25.5">
      <c r="A21" s="48">
        <f>E21*((A9*(A12+1.5))-A14*0.75+A13)</f>
        <v>127.5</v>
      </c>
      <c r="B21" s="36" t="s">
        <v>21</v>
      </c>
      <c r="C21" s="50"/>
      <c r="D21" s="56"/>
      <c r="E21" s="57">
        <f>E12</f>
        <v>51</v>
      </c>
      <c r="F21" s="55" t="s">
        <v>56</v>
      </c>
    </row>
    <row r="22" spans="1:6" ht="12.75">
      <c r="A22" s="48">
        <f>+C22*E22*(A9+A15)</f>
        <v>26.75</v>
      </c>
      <c r="B22" s="16" t="s">
        <v>3</v>
      </c>
      <c r="C22" s="59">
        <v>50</v>
      </c>
      <c r="D22" s="56"/>
      <c r="E22" s="58">
        <f>E11</f>
        <v>0.535</v>
      </c>
      <c r="F22" s="53" t="s">
        <v>41</v>
      </c>
    </row>
    <row r="23" spans="1:6" ht="12.75">
      <c r="A23" s="48">
        <f>+C23*(IF(A9&lt;1,0,A9-1))</f>
        <v>0</v>
      </c>
      <c r="B23" s="16" t="s">
        <v>4</v>
      </c>
      <c r="C23" s="50">
        <v>75</v>
      </c>
      <c r="D23" s="54" t="s">
        <v>33</v>
      </c>
      <c r="E23" s="54"/>
      <c r="F23" s="53" t="s">
        <v>35</v>
      </c>
    </row>
    <row r="24" spans="1:6" ht="25.5">
      <c r="A24" s="48">
        <f>C24*(A9*(A12+2)-A14+A13-IF(A9&gt;1,2,0))</f>
        <v>30</v>
      </c>
      <c r="B24" s="16" t="s">
        <v>5</v>
      </c>
      <c r="C24" s="50">
        <v>10</v>
      </c>
      <c r="D24" s="116" t="s">
        <v>37</v>
      </c>
      <c r="E24" s="116"/>
      <c r="F24" s="53" t="s">
        <v>57</v>
      </c>
    </row>
    <row r="25" spans="1:6" ht="12.75">
      <c r="A25" s="49"/>
      <c r="B25" s="109" t="s">
        <v>43</v>
      </c>
      <c r="C25" s="110"/>
      <c r="D25" s="110"/>
      <c r="E25" s="110"/>
      <c r="F25" s="110"/>
    </row>
    <row r="26" spans="1:6" ht="12.75">
      <c r="A26" s="49"/>
      <c r="B26" s="111"/>
      <c r="C26" s="112"/>
      <c r="D26" s="112"/>
      <c r="E26" s="112"/>
      <c r="F26" s="112"/>
    </row>
  </sheetData>
  <sheetProtection/>
  <mergeCells count="26">
    <mergeCell ref="B15:C15"/>
    <mergeCell ref="B11:C11"/>
    <mergeCell ref="E10:F10"/>
    <mergeCell ref="E13:F13"/>
    <mergeCell ref="A1:F1"/>
    <mergeCell ref="A2:F2"/>
    <mergeCell ref="A4:B4"/>
    <mergeCell ref="A6:B6"/>
    <mergeCell ref="A7:B7"/>
    <mergeCell ref="C5:E5"/>
    <mergeCell ref="C4:E4"/>
    <mergeCell ref="C6:E6"/>
    <mergeCell ref="C7:E7"/>
    <mergeCell ref="A5:B5"/>
    <mergeCell ref="E9:F9"/>
    <mergeCell ref="B9:C9"/>
    <mergeCell ref="B12:C12"/>
    <mergeCell ref="B13:C13"/>
    <mergeCell ref="B14:C14"/>
    <mergeCell ref="B3:F3"/>
    <mergeCell ref="B25:F25"/>
    <mergeCell ref="B26:F26"/>
    <mergeCell ref="C16:C18"/>
    <mergeCell ref="F17:F18"/>
    <mergeCell ref="D24:E24"/>
    <mergeCell ref="D20:E20"/>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4">
      <selection activeCell="F8" sqref="F8"/>
    </sheetView>
  </sheetViews>
  <sheetFormatPr defaultColWidth="9.140625" defaultRowHeight="12.75"/>
  <cols>
    <col min="1" max="1" width="10.8515625" style="0" bestFit="1" customWidth="1"/>
    <col min="2" max="2" width="25.28125" style="0" customWidth="1"/>
    <col min="4" max="4" width="16.28125" style="0" customWidth="1"/>
    <col min="5" max="5" width="10.7109375" style="0" bestFit="1" customWidth="1"/>
    <col min="6" max="6" width="50.7109375" style="0" customWidth="1"/>
  </cols>
  <sheetData>
    <row r="1" spans="1:6" ht="12.75">
      <c r="A1" s="90" t="s">
        <v>70</v>
      </c>
      <c r="B1" s="90"/>
      <c r="C1" s="90"/>
      <c r="D1" s="90"/>
      <c r="E1" s="90"/>
      <c r="F1" s="90"/>
    </row>
    <row r="2" spans="1:6" ht="12.75">
      <c r="A2" s="90" t="s">
        <v>71</v>
      </c>
      <c r="B2" s="90"/>
      <c r="C2" s="90"/>
      <c r="D2" s="90"/>
      <c r="E2" s="90"/>
      <c r="F2" s="90"/>
    </row>
    <row r="3" spans="2:6" ht="36.75" customHeight="1">
      <c r="B3" s="90" t="s">
        <v>60</v>
      </c>
      <c r="C3" s="90"/>
      <c r="D3" s="90"/>
      <c r="E3" s="90"/>
      <c r="F3" s="90"/>
    </row>
    <row r="4" spans="1:6" ht="12.75">
      <c r="A4" s="87"/>
      <c r="B4" s="87"/>
      <c r="C4" s="87"/>
      <c r="D4" s="87"/>
      <c r="E4" s="87"/>
      <c r="F4" s="87"/>
    </row>
    <row r="5" spans="1:6" ht="26.25" customHeight="1">
      <c r="A5" s="73">
        <v>1</v>
      </c>
      <c r="B5" s="90" t="s">
        <v>68</v>
      </c>
      <c r="C5" s="90"/>
      <c r="E5" s="120">
        <v>2017</v>
      </c>
      <c r="F5" s="120"/>
    </row>
    <row r="6" spans="1:6" ht="39" customHeight="1">
      <c r="A6" s="73">
        <v>1</v>
      </c>
      <c r="B6" s="90" t="s">
        <v>72</v>
      </c>
      <c r="C6" s="90"/>
      <c r="E6" s="121" t="s">
        <v>28</v>
      </c>
      <c r="F6" s="121"/>
    </row>
    <row r="7" spans="1:6" ht="39" customHeight="1">
      <c r="A7" s="73">
        <v>1</v>
      </c>
      <c r="B7" s="90" t="s">
        <v>86</v>
      </c>
      <c r="C7" s="90"/>
      <c r="E7" s="77">
        <v>0.535</v>
      </c>
      <c r="F7" s="78" t="s">
        <v>3</v>
      </c>
    </row>
    <row r="8" spans="1:6" ht="39" customHeight="1">
      <c r="A8" s="73"/>
      <c r="B8" s="90" t="s">
        <v>61</v>
      </c>
      <c r="C8" s="90"/>
      <c r="E8" s="79">
        <v>64</v>
      </c>
      <c r="F8" s="81" t="s">
        <v>87</v>
      </c>
    </row>
    <row r="9" spans="1:6" ht="24" customHeight="1">
      <c r="A9" s="73"/>
      <c r="B9" s="90" t="s">
        <v>69</v>
      </c>
      <c r="C9" s="90"/>
      <c r="E9" s="117"/>
      <c r="F9" s="117"/>
    </row>
    <row r="11" spans="1:3" ht="12.75">
      <c r="A11" t="s">
        <v>26</v>
      </c>
      <c r="C11" t="s">
        <v>62</v>
      </c>
    </row>
    <row r="12" spans="1:6" ht="12.75">
      <c r="A12" s="61">
        <f>IF(ISBLANK(A5),ROUND(SUM(A13:A20),0),0)</f>
        <v>0</v>
      </c>
      <c r="B12" t="s">
        <v>42</v>
      </c>
      <c r="C12" t="s">
        <v>63</v>
      </c>
      <c r="D12" t="s">
        <v>32</v>
      </c>
      <c r="F12" t="s">
        <v>34</v>
      </c>
    </row>
    <row r="13" spans="1:6" ht="37.5" customHeight="1">
      <c r="A13" s="62">
        <f>IF(ISBLANK(A5),C13+E13*(1-A7),0)</f>
        <v>0</v>
      </c>
      <c r="B13" s="16" t="s">
        <v>1</v>
      </c>
      <c r="C13" s="63">
        <v>600</v>
      </c>
      <c r="D13" s="64" t="s">
        <v>46</v>
      </c>
      <c r="E13" s="65">
        <v>1000</v>
      </c>
      <c r="F13" s="4" t="s">
        <v>64</v>
      </c>
    </row>
    <row r="14" spans="1:6" ht="12.75">
      <c r="A14" s="62">
        <f>IF(ISBLANK(A5),C14*1.12*(4+IF(A8=1,1,0)+IF(A7=1,1,0)+IF(ISBLANK(A6),1,0))/2,0)</f>
        <v>0</v>
      </c>
      <c r="B14" s="16" t="s">
        <v>2</v>
      </c>
      <c r="C14" s="63">
        <v>130</v>
      </c>
      <c r="D14" s="87" t="s">
        <v>36</v>
      </c>
      <c r="E14" s="87"/>
      <c r="F14" s="66" t="s">
        <v>65</v>
      </c>
    </row>
    <row r="15" spans="1:6" ht="25.5">
      <c r="A15" s="62">
        <f>IF(ISBLANK(A5),D15*(4.75+IF(A8=1,0.75,0)+IF(A7=1,1.25,0)+IF(ISBLANK(A6),1,0)),0)</f>
        <v>0</v>
      </c>
      <c r="B15" s="36" t="s">
        <v>21</v>
      </c>
      <c r="C15" s="63"/>
      <c r="D15" s="67">
        <f>E8</f>
        <v>64</v>
      </c>
      <c r="E15" s="41"/>
      <c r="F15" s="66" t="s">
        <v>66</v>
      </c>
    </row>
    <row r="16" spans="1:6" ht="12.75">
      <c r="A16" s="62">
        <f>IF(ISBLANK(A5),2*D16*C16*(1+IF(A9&gt;0,1,0)),0)</f>
        <v>0</v>
      </c>
      <c r="B16" s="16" t="s">
        <v>3</v>
      </c>
      <c r="C16" s="80">
        <v>50</v>
      </c>
      <c r="D16" s="68">
        <f>E7</f>
        <v>0.535</v>
      </c>
      <c r="E16" s="41"/>
      <c r="F16" s="4" t="s">
        <v>41</v>
      </c>
    </row>
    <row r="17" spans="1:6" ht="12.75">
      <c r="A17" s="62">
        <f>IF(ISBLANK(A5),C17,0)</f>
        <v>0</v>
      </c>
      <c r="B17" s="16" t="s">
        <v>4</v>
      </c>
      <c r="C17" s="63">
        <v>75</v>
      </c>
      <c r="D17" s="41" t="s">
        <v>33</v>
      </c>
      <c r="E17" s="41"/>
      <c r="F17" s="4" t="s">
        <v>35</v>
      </c>
    </row>
    <row r="18" spans="1:6" ht="25.5">
      <c r="A18" s="62">
        <f>IF(ISBLANK(A5),C18*(5+IF(A8=1,1,0)+IF(A7=1,1,0)+IF(ISBLANK(A6),1,0)),0)</f>
        <v>0</v>
      </c>
      <c r="B18" s="16" t="s">
        <v>5</v>
      </c>
      <c r="C18" s="63">
        <v>10</v>
      </c>
      <c r="D18" s="87" t="s">
        <v>37</v>
      </c>
      <c r="E18" s="87"/>
      <c r="F18" s="4" t="s">
        <v>67</v>
      </c>
    </row>
    <row r="19" spans="1:2" ht="12.75">
      <c r="A19" s="69"/>
      <c r="B19" s="70" t="s">
        <v>43</v>
      </c>
    </row>
    <row r="20" spans="1:2" ht="12.75">
      <c r="A20" s="71"/>
      <c r="B20" s="72"/>
    </row>
  </sheetData>
  <sheetProtection/>
  <mergeCells count="14">
    <mergeCell ref="E5:F5"/>
    <mergeCell ref="B6:C6"/>
    <mergeCell ref="E6:F6"/>
    <mergeCell ref="B7:C7"/>
    <mergeCell ref="A1:F1"/>
    <mergeCell ref="B8:C8"/>
    <mergeCell ref="B9:C9"/>
    <mergeCell ref="E9:F9"/>
    <mergeCell ref="D14:E14"/>
    <mergeCell ref="D18:E18"/>
    <mergeCell ref="A4:F4"/>
    <mergeCell ref="A2:F2"/>
    <mergeCell ref="B3:F3"/>
    <mergeCell ref="B5:C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Judi;Lou</dc:creator>
  <cp:keywords/>
  <dc:description/>
  <cp:lastModifiedBy>Gerald Blackwell</cp:lastModifiedBy>
  <cp:lastPrinted>2017-08-17T04:11:20Z</cp:lastPrinted>
  <dcterms:created xsi:type="dcterms:W3CDTF">2009-07-04T21:38:28Z</dcterms:created>
  <dcterms:modified xsi:type="dcterms:W3CDTF">2017-09-05T18:06:26Z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