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Budget Form" sheetId="1" r:id="rId1"/>
    <sheet name="F 2 F worksheet" sheetId="2" r:id="rId2"/>
    <sheet name="CSC worksheet" sheetId="3" r:id="rId3"/>
  </sheets>
  <definedNames>
    <definedName name="_xlnm.Print_Area" localSheetId="0">'Budget Form'!$A$1:$G$50</definedName>
  </definedNames>
  <calcPr fullCalcOnLoad="1"/>
</workbook>
</file>

<file path=xl/sharedStrings.xml><?xml version="1.0" encoding="utf-8"?>
<sst xmlns="http://schemas.openxmlformats.org/spreadsheetml/2006/main" count="138" uniqueCount="105">
  <si>
    <t xml:space="preserve">     COMMITTEE BUDGET PROPOSAL FOR JANUARY 2018 through DECEMBER 31, 2018</t>
  </si>
  <si>
    <t>Board Misc.  Del-TRO / INT-TRO</t>
  </si>
  <si>
    <t>Two F2Fs</t>
  </si>
  <si>
    <r>
      <t>OS</t>
    </r>
    <r>
      <rPr>
        <b/>
        <sz val="10"/>
        <rFont val="Arial"/>
        <family val="2"/>
      </rPr>
      <t xml:space="preserve"> - Web Domain &amp; Hosting (Hostek (300)</t>
    </r>
  </si>
  <si>
    <r>
      <t>OS</t>
    </r>
    <r>
      <rPr>
        <sz val="10"/>
        <rFont val="Arial"/>
        <family val="0"/>
      </rPr>
      <t xml:space="preserve"> - SOS Expenses</t>
    </r>
  </si>
  <si>
    <r>
      <t>OS</t>
    </r>
    <r>
      <rPr>
        <b/>
        <sz val="10"/>
        <rFont val="Arial"/>
        <family val="2"/>
      </rPr>
      <t xml:space="preserve"> - Bond (1500) + Ins Libility Ins $1036) &amp; Expoplus, ($ 343)</t>
    </r>
  </si>
  <si>
    <t>Total for OS  Outside Services</t>
  </si>
  <si>
    <t>Board</t>
  </si>
  <si>
    <t>Travel for Board Meetings, as needed: (2 F2F's)</t>
  </si>
  <si>
    <t>FSW Admin (AZ Offic)e (14,542.00) +(1,52.38)</t>
  </si>
  <si>
    <t>2018-Budget Board</t>
  </si>
  <si>
    <t xml:space="preserve">Board of Trustees </t>
  </si>
  <si>
    <t>General Fellowship Services</t>
  </si>
  <si>
    <r>
      <t>OS</t>
    </r>
    <r>
      <rPr>
        <b/>
        <sz val="10"/>
        <rFont val="Arial"/>
        <family val="2"/>
      </rPr>
      <t xml:space="preserve"> - Tax &amp; Audit</t>
    </r>
  </si>
  <si>
    <r>
      <t>OS</t>
    </r>
    <r>
      <rPr>
        <b/>
        <sz val="10"/>
        <rFont val="Arial"/>
        <family val="2"/>
      </rPr>
      <t xml:space="preserve"> - Website Developer</t>
    </r>
  </si>
  <si>
    <t>Telephone - C-Phone</t>
  </si>
  <si>
    <t xml:space="preserve">2018 GFS Budget   </t>
  </si>
  <si>
    <r>
      <t>OS</t>
    </r>
    <r>
      <rPr>
        <b/>
        <sz val="10"/>
        <rFont val="Arial"/>
        <family val="2"/>
      </rPr>
      <t xml:space="preserve"> - Legal</t>
    </r>
  </si>
  <si>
    <t>How many men?</t>
  </si>
  <si>
    <t>How many CM will travel home on the last day of the meeting?  (Assume local person does)</t>
  </si>
  <si>
    <t>=(travel day + meeting days) * attenders - travelers leaving on last day if more than one</t>
  </si>
  <si>
    <t>Everyone gets 50 miles, those further gets 50 more</t>
  </si>
  <si>
    <t>Total f2f</t>
  </si>
  <si>
    <t>Adjustments for special circumstances</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</si>
  <si>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</si>
  <si>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</si>
  <si>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Today's date:</t>
  </si>
  <si>
    <t>CM attending less 1 local Add $1,000 for those outside N American Continent</t>
  </si>
  <si>
    <t>.75 travel day + meeting days +.75 for travel days (except locals) +1 for inter continental travelers</t>
  </si>
  <si>
    <t>Everyone gets 10/day adjusted for local and same day travelers</t>
  </si>
  <si>
    <t>All CM stay in hotel the night before and 2 to a room by gender</t>
  </si>
  <si>
    <t>Board Of Trustees - Travel for Conference 2018</t>
  </si>
  <si>
    <t>Board BUDGET PLANNING DOCUMENT</t>
  </si>
  <si>
    <r>
      <t xml:space="preserve">Postage </t>
    </r>
    <r>
      <rPr>
        <sz val="10"/>
        <rFont val="Arial"/>
        <family val="0"/>
      </rPr>
      <t xml:space="preserve">  (most comm. spend zero)</t>
    </r>
  </si>
  <si>
    <t>NAME of COMMITTEE :</t>
  </si>
  <si>
    <t>Chair's email:</t>
  </si>
  <si>
    <t>Averages</t>
  </si>
  <si>
    <t>Add 1,000 for outside N American Continent</t>
  </si>
  <si>
    <t>=travel day + meeting days -last day if traveling that day.</t>
  </si>
  <si>
    <t>.75 travel day +4 CSC days +.75 for travel days (if not traveling home last day) +1 for internationals</t>
  </si>
  <si>
    <t>Everyone gets 10/day adjusts for local and same day travelers</t>
  </si>
  <si>
    <t>Is the chair planning to attend CSC? Blank="yes", 1="no"</t>
  </si>
  <si>
    <t>Do you live less than(&lt;50) from a major airport? Blank="yes", 1="no"</t>
  </si>
  <si>
    <t>Things to think about in setting up a budget for committee chair to attend CSC.</t>
  </si>
  <si>
    <t>Please submit chair contact information to Finance Committee when you submit this form in case there are questions.</t>
  </si>
  <si>
    <t>(Free conference calls are easy to arrange.  See "Responsibility of Chairs Reguarding Finances" [Appendix C of Expense Reimbursement Policy] for details.)</t>
  </si>
  <si>
    <t xml:space="preserve">TOTAL EXPENSES </t>
  </si>
  <si>
    <t>Summary</t>
  </si>
  <si>
    <t>How long will your committee meet (days)?</t>
  </si>
  <si>
    <t>Current reimbursement rates</t>
  </si>
  <si>
    <t>Per Diem</t>
  </si>
  <si>
    <t>(CSC Per Diem will be adjusted by Finance Committee when we compile all the budgets.)</t>
  </si>
  <si>
    <t>How many Committee Members (CM) will attend?</t>
  </si>
  <si>
    <t>How many CM will attend from outside North American continent?</t>
  </si>
  <si>
    <t>Rates</t>
  </si>
  <si>
    <t>luggage, etc</t>
  </si>
  <si>
    <t>Assumptions</t>
  </si>
  <si>
    <t>This form can be used to help set up your budget for next year.</t>
  </si>
  <si>
    <t>Total for 2 F2F - $ 19,126.50</t>
  </si>
  <si>
    <t>Meals*</t>
  </si>
  <si>
    <r>
      <t>OS</t>
    </r>
    <r>
      <rPr>
        <b/>
        <sz val="10"/>
        <rFont val="Arial"/>
        <family val="2"/>
      </rPr>
      <t xml:space="preserve"> - QB (582) MS365 (495)  JstreetTec (395)</t>
    </r>
  </si>
  <si>
    <r>
      <t>OS</t>
    </r>
    <r>
      <rPr>
        <b/>
        <sz val="10"/>
        <rFont val="Arial"/>
        <family val="2"/>
      </rPr>
      <t xml:space="preserve"> = Outside Services </t>
    </r>
    <r>
      <rPr>
        <sz val="10"/>
        <color indexed="10"/>
        <rFont val="Arial"/>
        <family val="0"/>
      </rPr>
      <t xml:space="preserve"> SOS incluses Bookkeeper, Webmaster</t>
    </r>
  </si>
  <si>
    <t>CSC is 3.5 days, will chair attend a CoDA called meeting on the day before? Blank="yes", 1="no"</t>
  </si>
  <si>
    <t>totals from worksheet</t>
  </si>
  <si>
    <t>CSC</t>
  </si>
  <si>
    <t>FSW (Emails Blasts)</t>
  </si>
  <si>
    <t>CM attending less 1 local</t>
  </si>
  <si>
    <t>per night + tax ~ 12%</t>
  </si>
  <si>
    <t>per day at airport/ hotel</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</si>
  <si>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</si>
  <si>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How many women? (calculated)</t>
  </si>
  <si>
    <t xml:space="preserve">for inter continental travelers </t>
  </si>
  <si>
    <t>Submit to Budget@coda.org 30 days before the start of CSC.</t>
  </si>
  <si>
    <t xml:space="preserve">  </t>
  </si>
  <si>
    <t>How many CM live long distances (&gt;50 miles round trip) from major airports?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</si>
  <si>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</si>
  <si>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TYPE of EXPENSE</t>
  </si>
  <si>
    <t>Airfare</t>
  </si>
  <si>
    <t>Lodging</t>
  </si>
  <si>
    <t>Mileage</t>
  </si>
  <si>
    <t>Misc. Travel</t>
  </si>
  <si>
    <t>Parking</t>
  </si>
  <si>
    <r>
      <t xml:space="preserve">Supplies </t>
    </r>
    <r>
      <rPr>
        <sz val="10"/>
        <rFont val="Arial"/>
        <family val="0"/>
      </rPr>
      <t xml:space="preserve"> (most comm. spend zero)</t>
    </r>
  </si>
  <si>
    <t>TOTAL</t>
  </si>
  <si>
    <t>Chair's Phone #:</t>
  </si>
  <si>
    <t># of committee members:</t>
  </si>
  <si>
    <t>Date submitted to Finance Committee:</t>
  </si>
  <si>
    <t>Meals*</t>
  </si>
  <si>
    <t>*Use $46/day, Finance Committee will adjust for CSC once location is set.</t>
  </si>
  <si>
    <t>NAME of CHAIR (first name &amp; initial):</t>
  </si>
  <si>
    <t>Does committee chair live outside North American continent?</t>
  </si>
  <si>
    <t>Will you travel home the afternoon of the last day of CSC? Blank="yes", 1="no"</t>
  </si>
  <si>
    <t>Suggested</t>
  </si>
  <si>
    <t>Contingency for f2f's</t>
  </si>
  <si>
    <t>Committee name:</t>
  </si>
  <si>
    <t>If used for planning a specific F2F, starting date of F2F:</t>
  </si>
  <si>
    <t>Chair's name:</t>
  </si>
  <si>
    <t>Suggested Averages per CM</t>
  </si>
  <si>
    <t>Reception at CSC</t>
  </si>
  <si>
    <t>Web Maintenance</t>
  </si>
  <si>
    <t>Streaming/Translation at CSC (Events?)</t>
  </si>
  <si>
    <t>Eight (8) Board Members</t>
  </si>
  <si>
    <t>Jen</t>
  </si>
  <si>
    <t>All items listed above with a red OS will be itemized in a box here to find a total for Ourside Services.</t>
  </si>
  <si>
    <t>For 2019 the plan eight (8) including 1 international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</si>
</sst>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409]dddd\,\ mmmm\ d\,\ yyyy"/>
    <numFmt numFmtId="166" formatCode="[$-409]h:mm:ss\ AM/PM"/>
    <numFmt numFmtId="167" formatCode="0.0"/>
  </numFmts>
  <fonts count="39">
    <font>
      <sz val="10"/>
      <name val="Arial"/>
      <family val="0"/>
    </font>
    <font>
      <b/>
      <sz val="10"/>
      <name val="Arial"/>
      <family val="2"/>
    </font>
    <font>
      <b/>
      <sz val="12"/>
      <name val="Arial"/>
      <family val="2"/>
    </font>
    <font>
      <sz val="12"/>
      <name val="Arial"/>
      <family val="2"/>
    </font>
    <font>
      <b/>
      <sz val="18"/>
      <color indexed="56"/>
      <name val="Cambria"/>
      <family val="2"/>
    </font>
    <font>
      <sz val="8"/>
      <name val="Verdana"/>
      <family val="0"/>
    </font>
    <font>
      <u val="single"/>
      <sz val="10"/>
      <color indexed="12"/>
      <name val="Arial"/>
      <family val="0"/>
    </font>
    <font>
      <u val="single"/>
      <sz val="10"/>
      <color indexed="61"/>
      <name val="Arial"/>
      <family val="0"/>
    </font>
    <font>
      <sz val="10"/>
      <color indexed="10"/>
      <name val="Arial"/>
      <family val="0"/>
    </font>
    <font>
      <b/>
      <sz val="9"/>
      <name val="Arial"/>
      <family val="0"/>
    </font>
    <font>
      <b/>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double"/>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double"/>
      <right style="double"/>
      <top style="thin"/>
      <bottom style="thin"/>
    </border>
    <border>
      <left style="double"/>
      <right>
        <color indexed="63"/>
      </right>
      <top style="medium"/>
      <bottom>
        <color indexed="63"/>
      </bottom>
    </border>
    <border>
      <left style="double"/>
      <right>
        <color indexed="63"/>
      </right>
      <top>
        <color indexed="63"/>
      </top>
      <bottom>
        <color indexed="63"/>
      </bottom>
    </border>
    <border>
      <left style="thin"/>
      <right style="thin"/>
      <top style="medium"/>
      <bottom style="double"/>
    </border>
    <border>
      <left style="thin"/>
      <right>
        <color indexed="63"/>
      </right>
      <top style="medium"/>
      <bottom style="double"/>
    </border>
    <border>
      <left style="double"/>
      <right style="thin"/>
      <top style="medium"/>
      <bottom style="double"/>
    </border>
    <border>
      <left>
        <color indexed="63"/>
      </left>
      <right style="double"/>
      <top style="thin"/>
      <bottom style="thin"/>
    </border>
    <border>
      <left style="thin"/>
      <right style="thin"/>
      <top style="thin"/>
      <bottom style="medium"/>
    </border>
    <border>
      <left>
        <color indexed="63"/>
      </left>
      <right style="double"/>
      <top style="thin"/>
      <bottom style="medium"/>
    </border>
    <border>
      <left>
        <color indexed="63"/>
      </left>
      <right>
        <color indexed="63"/>
      </right>
      <top style="dotted"/>
      <bottom style="dotted"/>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medium"/>
      <bottom style="double"/>
    </border>
    <border>
      <left style="thin"/>
      <right style="double"/>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style="medium"/>
      <top style="medium"/>
      <bottom style="medium"/>
    </border>
    <border>
      <left style="thin"/>
      <right style="thin"/>
      <top style="thin"/>
      <bottom>
        <color indexed="63"/>
      </bottom>
    </border>
    <border>
      <left>
        <color indexed="63"/>
      </left>
      <right>
        <color indexed="63"/>
      </right>
      <top style="dotted"/>
      <bottom>
        <color indexed="63"/>
      </bottom>
    </border>
    <border>
      <left>
        <color indexed="63"/>
      </left>
      <right>
        <color indexed="63"/>
      </right>
      <top>
        <color indexed="63"/>
      </top>
      <bottom style="dotted"/>
    </border>
    <border>
      <left style="thin"/>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13"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6"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6" fillId="0" borderId="0" applyNumberFormat="0" applyFill="0" applyBorder="0" applyAlignment="0" applyProtection="0"/>
    <xf numFmtId="0" fontId="33" fillId="27" borderId="1" applyNumberFormat="0" applyAlignment="0" applyProtection="0"/>
    <xf numFmtId="0" fontId="34" fillId="0" borderId="6" applyNumberFormat="0" applyFill="0" applyAlignment="0" applyProtection="0"/>
    <xf numFmtId="0" fontId="35" fillId="28" borderId="0" applyNumberFormat="0" applyBorder="0" applyAlignment="0" applyProtection="0"/>
    <xf numFmtId="0" fontId="0" fillId="29" borderId="7" applyNumberFormat="0" applyFont="0" applyAlignment="0" applyProtection="0"/>
    <xf numFmtId="0" fontId="36" fillId="24"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4">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wrapText="1"/>
    </xf>
    <xf numFmtId="0" fontId="1" fillId="0" borderId="11" xfId="0" applyFont="1" applyBorder="1" applyAlignment="1">
      <alignment horizontal="center" vertical="center" wrapText="1"/>
    </xf>
    <xf numFmtId="0" fontId="1" fillId="0" borderId="0" xfId="0" applyFont="1" applyAlignment="1">
      <alignment horizontal="right" vertical="center"/>
    </xf>
    <xf numFmtId="0" fontId="1" fillId="0" borderId="12" xfId="0" applyFont="1" applyBorder="1" applyAlignment="1">
      <alignment horizontal="center" vertical="center"/>
    </xf>
    <xf numFmtId="0" fontId="0" fillId="0" borderId="13" xfId="0" applyBorder="1" applyAlignment="1">
      <alignment/>
    </xf>
    <xf numFmtId="0" fontId="1" fillId="0" borderId="14" xfId="0" applyFont="1" applyBorder="1" applyAlignment="1">
      <alignment vertical="center"/>
    </xf>
    <xf numFmtId="0" fontId="1" fillId="0" borderId="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 fillId="0" borderId="16" xfId="0" applyFont="1" applyBorder="1" applyAlignment="1">
      <alignment horizontal="center" vertical="center" wrapText="1"/>
    </xf>
    <xf numFmtId="0" fontId="2" fillId="0" borderId="17" xfId="0" applyFont="1" applyBorder="1" applyAlignment="1">
      <alignment/>
    </xf>
    <xf numFmtId="0" fontId="3" fillId="0" borderId="18" xfId="0" applyFont="1" applyBorder="1" applyAlignment="1">
      <alignment/>
    </xf>
    <xf numFmtId="0" fontId="0" fillId="0" borderId="18" xfId="0" applyBorder="1" applyAlignment="1">
      <alignment/>
    </xf>
    <xf numFmtId="4" fontId="0" fillId="0" borderId="16" xfId="0" applyNumberFormat="1" applyBorder="1" applyAlignment="1">
      <alignment/>
    </xf>
    <xf numFmtId="44" fontId="0" fillId="0" borderId="16" xfId="44" applyFont="1" applyBorder="1" applyAlignment="1">
      <alignment wrapText="1"/>
    </xf>
    <xf numFmtId="44" fontId="0" fillId="0" borderId="19" xfId="44" applyFont="1" applyBorder="1" applyAlignment="1">
      <alignment wrapText="1"/>
    </xf>
    <xf numFmtId="44" fontId="0" fillId="0" borderId="20" xfId="44" applyFont="1" applyBorder="1" applyAlignment="1">
      <alignment wrapText="1"/>
    </xf>
    <xf numFmtId="44" fontId="0" fillId="0" borderId="21" xfId="44" applyFont="1" applyBorder="1" applyAlignment="1">
      <alignment wrapText="1"/>
    </xf>
    <xf numFmtId="44" fontId="0" fillId="0" borderId="11" xfId="44" applyFont="1" applyBorder="1" applyAlignment="1">
      <alignment wrapText="1"/>
    </xf>
    <xf numFmtId="44" fontId="0" fillId="0" borderId="22" xfId="44" applyFont="1" applyBorder="1" applyAlignment="1">
      <alignment wrapText="1"/>
    </xf>
    <xf numFmtId="44" fontId="0" fillId="0" borderId="11" xfId="44" applyFont="1" applyBorder="1" applyAlignment="1">
      <alignment/>
    </xf>
    <xf numFmtId="44" fontId="0" fillId="0" borderId="22" xfId="44" applyFont="1" applyBorder="1" applyAlignment="1">
      <alignment/>
    </xf>
    <xf numFmtId="44" fontId="0" fillId="0" borderId="23" xfId="44" applyFont="1" applyBorder="1" applyAlignment="1">
      <alignment/>
    </xf>
    <xf numFmtId="44" fontId="0" fillId="0" borderId="24" xfId="44" applyFont="1" applyBorder="1" applyAlignment="1">
      <alignment/>
    </xf>
    <xf numFmtId="0" fontId="2" fillId="0" borderId="14" xfId="0" applyFont="1" applyBorder="1" applyAlignment="1">
      <alignment horizontal="right" vertical="center"/>
    </xf>
    <xf numFmtId="0" fontId="1" fillId="0" borderId="0" xfId="0" applyFont="1" applyFill="1" applyBorder="1" applyAlignment="1">
      <alignment horizontal="righ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44" fontId="0" fillId="0" borderId="0" xfId="44" applyFont="1" applyAlignment="1">
      <alignment/>
    </xf>
    <xf numFmtId="164" fontId="0" fillId="0" borderId="0" xfId="44" applyNumberFormat="1" applyFont="1" applyAlignment="1">
      <alignment/>
    </xf>
    <xf numFmtId="0" fontId="0" fillId="0" borderId="0" xfId="0" applyAlignment="1">
      <alignment horizontal="left"/>
    </xf>
    <xf numFmtId="0" fontId="0" fillId="0" borderId="0" xfId="0" applyAlignment="1">
      <alignment horizontal="left" wrapText="1"/>
    </xf>
    <xf numFmtId="0" fontId="1" fillId="0" borderId="0" xfId="0" applyFont="1" applyFill="1" applyBorder="1" applyAlignment="1">
      <alignment horizontal="left" vertical="center"/>
    </xf>
    <xf numFmtId="167" fontId="0" fillId="30" borderId="11" xfId="44" applyNumberFormat="1" applyFont="1" applyFill="1" applyBorder="1" applyAlignment="1">
      <alignment vertical="center"/>
    </xf>
    <xf numFmtId="1" fontId="0" fillId="30" borderId="11" xfId="44" applyNumberFormat="1" applyFont="1" applyFill="1" applyBorder="1" applyAlignment="1">
      <alignment vertical="center"/>
    </xf>
    <xf numFmtId="1" fontId="0" fillId="0" borderId="11" xfId="44" applyNumberFormat="1" applyFont="1" applyFill="1" applyBorder="1" applyAlignment="1">
      <alignment vertical="center"/>
    </xf>
    <xf numFmtId="44" fontId="0" fillId="0" borderId="0" xfId="0" applyNumberFormat="1" applyAlignment="1">
      <alignment vertical="center"/>
    </xf>
    <xf numFmtId="44" fontId="0" fillId="0" borderId="11" xfId="44" applyFont="1" applyBorder="1" applyAlignment="1">
      <alignment vertical="center"/>
    </xf>
    <xf numFmtId="44" fontId="0" fillId="30" borderId="11" xfId="44" applyFont="1" applyFill="1" applyBorder="1" applyAlignment="1">
      <alignment vertical="center"/>
    </xf>
    <xf numFmtId="44" fontId="0" fillId="3" borderId="25" xfId="44" applyFont="1" applyFill="1" applyBorder="1" applyAlignment="1">
      <alignment/>
    </xf>
    <xf numFmtId="0" fontId="0" fillId="0" borderId="25" xfId="0" applyFont="1" applyBorder="1" applyAlignment="1" quotePrefix="1">
      <alignment horizontal="right" wrapText="1"/>
    </xf>
    <xf numFmtId="44" fontId="0" fillId="3" borderId="25" xfId="44" applyFont="1" applyFill="1" applyBorder="1" applyAlignment="1" quotePrefix="1">
      <alignment horizontal="right" wrapText="1"/>
    </xf>
    <xf numFmtId="0" fontId="0" fillId="0" borderId="25" xfId="0" applyBorder="1" applyAlignment="1">
      <alignment wrapText="1"/>
    </xf>
    <xf numFmtId="0" fontId="0" fillId="0" borderId="25" xfId="0" applyBorder="1" applyAlignment="1">
      <alignment horizontal="left"/>
    </xf>
    <xf numFmtId="0" fontId="0" fillId="0" borderId="25" xfId="0" applyBorder="1" applyAlignment="1" quotePrefix="1">
      <alignment wrapText="1"/>
    </xf>
    <xf numFmtId="0" fontId="0" fillId="0" borderId="25" xfId="0" applyBorder="1" applyAlignment="1">
      <alignment/>
    </xf>
    <xf numFmtId="44" fontId="0" fillId="0" borderId="25" xfId="44" applyFont="1" applyBorder="1" applyAlignment="1">
      <alignment horizontal="left"/>
    </xf>
    <xf numFmtId="164" fontId="0" fillId="0" borderId="25" xfId="44" applyNumberFormat="1" applyFont="1" applyBorder="1" applyAlignment="1">
      <alignment horizontal="left"/>
    </xf>
    <xf numFmtId="0" fontId="0" fillId="3" borderId="25" xfId="44" applyNumberFormat="1" applyFont="1" applyFill="1" applyBorder="1" applyAlignment="1">
      <alignment/>
    </xf>
    <xf numFmtId="0" fontId="0" fillId="0" borderId="0" xfId="0" applyAlignment="1">
      <alignment horizontal="center"/>
    </xf>
    <xf numFmtId="164" fontId="0" fillId="0" borderId="0" xfId="46" applyNumberFormat="1" applyFont="1" applyAlignment="1">
      <alignment/>
    </xf>
    <xf numFmtId="44" fontId="0" fillId="0" borderId="0" xfId="46" applyFont="1" applyAlignment="1">
      <alignment/>
    </xf>
    <xf numFmtId="44" fontId="0" fillId="0" borderId="0" xfId="0" applyNumberFormat="1" applyAlignment="1">
      <alignment/>
    </xf>
    <xf numFmtId="44" fontId="0" fillId="0" borderId="11" xfId="46" applyFont="1" applyBorder="1" applyAlignment="1">
      <alignment/>
    </xf>
    <xf numFmtId="44" fontId="0" fillId="3" borderId="0" xfId="46" applyFont="1" applyFill="1" applyAlignment="1">
      <alignment/>
    </xf>
    <xf numFmtId="0" fontId="0" fillId="0" borderId="0" xfId="0" applyFont="1" applyAlignment="1" quotePrefix="1">
      <alignment horizontal="right" wrapText="1"/>
    </xf>
    <xf numFmtId="44" fontId="0" fillId="0" borderId="0" xfId="46" applyFont="1" applyAlignment="1" quotePrefix="1">
      <alignment horizontal="right" wrapText="1"/>
    </xf>
    <xf numFmtId="0" fontId="0" fillId="0" borderId="0" xfId="0" applyAlignment="1" quotePrefix="1">
      <alignment wrapText="1"/>
    </xf>
    <xf numFmtId="44" fontId="0" fillId="0" borderId="0" xfId="46" applyFont="1" applyAlignment="1">
      <alignment horizontal="left"/>
    </xf>
    <xf numFmtId="164" fontId="0" fillId="0" borderId="0" xfId="46" applyNumberFormat="1" applyFont="1" applyAlignment="1">
      <alignment horizontal="left"/>
    </xf>
    <xf numFmtId="44" fontId="0" fillId="30" borderId="14" xfId="46" applyFont="1" applyFill="1" applyBorder="1" applyAlignment="1">
      <alignment/>
    </xf>
    <xf numFmtId="0" fontId="0" fillId="0" borderId="26" xfId="0" applyFill="1" applyBorder="1" applyAlignment="1">
      <alignment vertical="center"/>
    </xf>
    <xf numFmtId="44" fontId="0" fillId="30" borderId="13" xfId="46" applyFont="1" applyFill="1" applyBorder="1" applyAlignment="1">
      <alignment/>
    </xf>
    <xf numFmtId="0" fontId="0" fillId="0" borderId="27" xfId="0" applyBorder="1" applyAlignment="1">
      <alignment/>
    </xf>
    <xf numFmtId="0" fontId="0" fillId="30" borderId="11" xfId="0" applyFill="1" applyBorder="1" applyAlignment="1">
      <alignment/>
    </xf>
    <xf numFmtId="44" fontId="0" fillId="0" borderId="11" xfId="0" applyNumberFormat="1" applyBorder="1" applyAlignment="1">
      <alignment/>
    </xf>
    <xf numFmtId="0" fontId="0" fillId="0" borderId="22" xfId="0" applyBorder="1" applyAlignment="1">
      <alignment horizontal="left" vertical="center" wrapText="1"/>
    </xf>
    <xf numFmtId="0" fontId="0" fillId="0" borderId="28" xfId="0" applyBorder="1" applyAlignment="1">
      <alignment/>
    </xf>
    <xf numFmtId="0" fontId="0" fillId="0" borderId="11" xfId="0" applyBorder="1" applyAlignment="1">
      <alignment horizontal="left" vertical="center" wrapText="1"/>
    </xf>
    <xf numFmtId="0" fontId="0" fillId="0" borderId="29" xfId="0" applyBorder="1" applyAlignment="1">
      <alignment/>
    </xf>
    <xf numFmtId="0" fontId="1" fillId="0" borderId="26" xfId="0" applyFont="1" applyBorder="1" applyAlignment="1">
      <alignment horizontal="center" vertical="center" wrapText="1"/>
    </xf>
    <xf numFmtId="44" fontId="0" fillId="0" borderId="26" xfId="44" applyFont="1" applyBorder="1" applyAlignment="1">
      <alignment wrapText="1"/>
    </xf>
    <xf numFmtId="44" fontId="0" fillId="0" borderId="26" xfId="44" applyFont="1" applyBorder="1" applyAlignment="1">
      <alignment/>
    </xf>
    <xf numFmtId="44" fontId="0" fillId="0" borderId="30" xfId="44" applyFont="1" applyBorder="1" applyAlignment="1">
      <alignment/>
    </xf>
    <xf numFmtId="0" fontId="1" fillId="0" borderId="22" xfId="0" applyFont="1" applyBorder="1" applyAlignment="1">
      <alignment horizontal="center" wrapText="1"/>
    </xf>
    <xf numFmtId="44" fontId="0" fillId="0" borderId="31" xfId="44" applyFont="1" applyBorder="1" applyAlignment="1">
      <alignment wrapText="1"/>
    </xf>
    <xf numFmtId="0" fontId="1" fillId="0" borderId="14" xfId="0" applyFont="1" applyBorder="1" applyAlignment="1">
      <alignment horizontal="left" vertical="center" wrapText="1"/>
    </xf>
    <xf numFmtId="4" fontId="0" fillId="0" borderId="0" xfId="0" applyNumberFormat="1" applyAlignment="1">
      <alignment/>
    </xf>
    <xf numFmtId="3" fontId="0" fillId="0" borderId="0" xfId="0" applyNumberFormat="1" applyAlignment="1">
      <alignment/>
    </xf>
    <xf numFmtId="44" fontId="8" fillId="0" borderId="16" xfId="44" applyFont="1" applyBorder="1" applyAlignment="1">
      <alignment wrapText="1"/>
    </xf>
    <xf numFmtId="4" fontId="0" fillId="0" borderId="16" xfId="0" applyNumberFormat="1" applyFont="1" applyBorder="1" applyAlignment="1">
      <alignment/>
    </xf>
    <xf numFmtId="44" fontId="0" fillId="0" borderId="0" xfId="44" applyFont="1" applyFill="1" applyBorder="1" applyAlignment="1">
      <alignment wrapText="1"/>
    </xf>
    <xf numFmtId="44" fontId="0" fillId="0" borderId="16" xfId="44" applyFont="1" applyBorder="1" applyAlignment="1">
      <alignment wrapText="1"/>
    </xf>
    <xf numFmtId="4" fontId="0" fillId="0" borderId="32" xfId="0" applyNumberFormat="1" applyBorder="1" applyAlignment="1">
      <alignment/>
    </xf>
    <xf numFmtId="44" fontId="0" fillId="0" borderId="11" xfId="44" applyFont="1" applyBorder="1" applyAlignment="1">
      <alignment horizontal="right"/>
    </xf>
    <xf numFmtId="0" fontId="0" fillId="0" borderId="29" xfId="0" applyBorder="1" applyAlignment="1">
      <alignment horizontal="right"/>
    </xf>
    <xf numFmtId="4" fontId="0" fillId="0" borderId="11" xfId="0" applyNumberFormat="1" applyBorder="1" applyAlignment="1">
      <alignment horizontal="right" vertical="center" wrapText="1"/>
    </xf>
    <xf numFmtId="0" fontId="0" fillId="0" borderId="11" xfId="0" applyBorder="1" applyAlignment="1">
      <alignment horizontal="right" vertical="center" wrapText="1"/>
    </xf>
    <xf numFmtId="3" fontId="0" fillId="0" borderId="11" xfId="0" applyNumberFormat="1" applyBorder="1" applyAlignment="1">
      <alignment horizontal="right" vertical="center" wrapText="1"/>
    </xf>
    <xf numFmtId="44" fontId="0" fillId="0" borderId="23" xfId="44" applyFont="1" applyBorder="1" applyAlignment="1">
      <alignment horizontal="right"/>
    </xf>
    <xf numFmtId="44" fontId="0" fillId="0" borderId="19" xfId="44" applyFont="1" applyBorder="1" applyAlignment="1">
      <alignment horizontal="right" wrapText="1"/>
    </xf>
    <xf numFmtId="0" fontId="0" fillId="0" borderId="33" xfId="0" applyBorder="1" applyAlignment="1">
      <alignment horizontal="right"/>
    </xf>
    <xf numFmtId="0" fontId="9" fillId="0" borderId="26" xfId="0" applyFont="1" applyBorder="1" applyAlignment="1">
      <alignment horizontal="center" wrapText="1"/>
    </xf>
    <xf numFmtId="0" fontId="0" fillId="0" borderId="26" xfId="0" applyBorder="1" applyAlignment="1">
      <alignment horizontal="right" vertical="center" wrapText="1"/>
    </xf>
    <xf numFmtId="44" fontId="0" fillId="0" borderId="34" xfId="44" applyFont="1" applyBorder="1"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35" xfId="0" applyBorder="1" applyAlignment="1">
      <alignment horizontal="right"/>
    </xf>
    <xf numFmtId="0" fontId="1" fillId="0" borderId="34" xfId="0" applyFont="1" applyBorder="1" applyAlignment="1">
      <alignment vertical="center"/>
    </xf>
    <xf numFmtId="0" fontId="10" fillId="0" borderId="14" xfId="0" applyFont="1" applyBorder="1" applyAlignment="1">
      <alignment horizontal="left" vertical="center" wrapText="1"/>
    </xf>
    <xf numFmtId="0" fontId="10" fillId="0" borderId="14" xfId="0" applyFont="1" applyBorder="1" applyAlignment="1">
      <alignment vertical="center"/>
    </xf>
    <xf numFmtId="0" fontId="0" fillId="0" borderId="34" xfId="0" applyBorder="1" applyAlignment="1">
      <alignment/>
    </xf>
    <xf numFmtId="0" fontId="8" fillId="0" borderId="0" xfId="0" applyFont="1" applyAlignment="1">
      <alignment/>
    </xf>
    <xf numFmtId="3" fontId="0" fillId="0" borderId="11" xfId="0" applyNumberFormat="1" applyBorder="1" applyAlignment="1">
      <alignment horizontal="right"/>
    </xf>
    <xf numFmtId="3" fontId="0" fillId="0" borderId="26" xfId="0" applyNumberFormat="1" applyBorder="1" applyAlignment="1">
      <alignment/>
    </xf>
    <xf numFmtId="0" fontId="0" fillId="0" borderId="11" xfId="0" applyBorder="1" applyAlignment="1">
      <alignment/>
    </xf>
    <xf numFmtId="0" fontId="10" fillId="0" borderId="14" xfId="0" applyFont="1" applyBorder="1" applyAlignment="1">
      <alignment vertical="center" wrapText="1"/>
    </xf>
    <xf numFmtId="0" fontId="1" fillId="0" borderId="34" xfId="0" applyFont="1" applyBorder="1" applyAlignment="1">
      <alignment/>
    </xf>
    <xf numFmtId="0" fontId="1" fillId="0" borderId="36" xfId="0" applyFont="1" applyBorder="1" applyAlignment="1">
      <alignment/>
    </xf>
    <xf numFmtId="0" fontId="0" fillId="0" borderId="35" xfId="0" applyBorder="1" applyAlignment="1">
      <alignment vertical="center"/>
    </xf>
    <xf numFmtId="0" fontId="0" fillId="0" borderId="36" xfId="0" applyBorder="1" applyAlignment="1">
      <alignment vertical="center"/>
    </xf>
    <xf numFmtId="0" fontId="1" fillId="0" borderId="37" xfId="0" applyFont="1" applyBorder="1" applyAlignment="1">
      <alignment vertical="center"/>
    </xf>
    <xf numFmtId="0" fontId="1" fillId="0" borderId="37" xfId="0" applyFont="1" applyBorder="1" applyAlignment="1">
      <alignment/>
    </xf>
    <xf numFmtId="0" fontId="8" fillId="0" borderId="0" xfId="0" applyFont="1" applyAlignment="1">
      <alignment wrapText="1"/>
    </xf>
    <xf numFmtId="44" fontId="0" fillId="0" borderId="38" xfId="0" applyNumberFormat="1" applyBorder="1" applyAlignment="1">
      <alignment/>
    </xf>
    <xf numFmtId="44" fontId="0" fillId="0" borderId="37" xfId="0" applyNumberFormat="1" applyBorder="1" applyAlignment="1">
      <alignment/>
    </xf>
    <xf numFmtId="44" fontId="0" fillId="0" borderId="38" xfId="44" applyFont="1" applyBorder="1" applyAlignment="1">
      <alignment/>
    </xf>
    <xf numFmtId="3" fontId="0" fillId="0" borderId="35" xfId="0" applyNumberFormat="1" applyBorder="1" applyAlignment="1">
      <alignment horizontal="right"/>
    </xf>
    <xf numFmtId="0" fontId="0" fillId="0" borderId="26" xfId="0" applyBorder="1" applyAlignment="1">
      <alignment horizontal="left" vertical="center" wrapText="1"/>
    </xf>
    <xf numFmtId="0" fontId="0" fillId="0" borderId="14" xfId="0" applyBorder="1" applyAlignment="1">
      <alignment horizontal="left" vertical="center" wrapText="1"/>
    </xf>
    <xf numFmtId="0" fontId="0" fillId="0" borderId="34" xfId="0" applyBorder="1" applyAlignment="1">
      <alignment horizontal="left" vertical="center" wrapText="1"/>
    </xf>
    <xf numFmtId="0" fontId="2" fillId="0" borderId="26" xfId="0" applyFont="1" applyBorder="1" applyAlignment="1">
      <alignment horizontal="right" vertical="center"/>
    </xf>
    <xf numFmtId="0" fontId="2" fillId="0" borderId="11" xfId="0" applyFont="1" applyBorder="1" applyAlignment="1">
      <alignment horizontal="right" vertical="center"/>
    </xf>
    <xf numFmtId="0" fontId="2" fillId="0" borderId="14" xfId="0" applyFont="1" applyBorder="1" applyAlignment="1">
      <alignment horizontal="right" vertical="center"/>
    </xf>
    <xf numFmtId="0" fontId="2" fillId="0" borderId="34" xfId="0" applyFont="1" applyBorder="1" applyAlignment="1">
      <alignment horizontal="right" vertical="center"/>
    </xf>
    <xf numFmtId="0" fontId="2" fillId="0" borderId="26" xfId="0" applyFont="1" applyBorder="1" applyAlignment="1">
      <alignment horizontal="left"/>
    </xf>
    <xf numFmtId="0" fontId="2" fillId="0" borderId="14" xfId="0" applyFont="1" applyBorder="1" applyAlignment="1">
      <alignment horizontal="left"/>
    </xf>
    <xf numFmtId="0" fontId="2" fillId="0" borderId="34" xfId="0" applyFont="1" applyBorder="1" applyAlignment="1">
      <alignment horizontal="left"/>
    </xf>
    <xf numFmtId="0" fontId="0" fillId="0" borderId="11" xfId="0" applyBorder="1" applyAlignment="1">
      <alignment horizontal="right"/>
    </xf>
    <xf numFmtId="0" fontId="0" fillId="0" borderId="26" xfId="0" applyBorder="1" applyAlignment="1">
      <alignment horizontal="right"/>
    </xf>
    <xf numFmtId="0" fontId="0" fillId="0" borderId="14" xfId="0" applyBorder="1" applyAlignment="1">
      <alignment horizontal="right"/>
    </xf>
    <xf numFmtId="0" fontId="0" fillId="0" borderId="34" xfId="0" applyBorder="1" applyAlignment="1">
      <alignment horizontal="right"/>
    </xf>
    <xf numFmtId="0" fontId="1" fillId="0" borderId="26" xfId="0" applyFont="1" applyBorder="1" applyAlignment="1">
      <alignment horizontal="left"/>
    </xf>
    <xf numFmtId="0" fontId="1" fillId="0" borderId="14" xfId="0" applyFont="1" applyBorder="1" applyAlignment="1">
      <alignment horizontal="left"/>
    </xf>
    <xf numFmtId="0" fontId="1" fillId="0" borderId="34" xfId="0" applyFont="1" applyBorder="1" applyAlignment="1">
      <alignment horizontal="left"/>
    </xf>
    <xf numFmtId="0" fontId="0" fillId="0" borderId="0" xfId="0" applyAlignment="1">
      <alignment horizontal="left" wrapText="1"/>
    </xf>
    <xf numFmtId="0" fontId="0" fillId="30" borderId="28" xfId="0" applyFill="1" applyBorder="1" applyAlignment="1">
      <alignment horizontal="left" vertical="center"/>
    </xf>
    <xf numFmtId="0" fontId="0" fillId="30" borderId="0" xfId="0" applyFill="1" applyBorder="1" applyAlignment="1">
      <alignment horizontal="left" vertical="center"/>
    </xf>
    <xf numFmtId="0" fontId="0" fillId="30" borderId="28" xfId="0" applyFill="1" applyBorder="1" applyAlignment="1">
      <alignment horizontal="left"/>
    </xf>
    <xf numFmtId="0" fontId="0" fillId="30" borderId="0" xfId="0" applyFill="1" applyBorder="1" applyAlignment="1">
      <alignment horizontal="left"/>
    </xf>
    <xf numFmtId="0" fontId="0" fillId="3" borderId="0" xfId="0" applyFill="1" applyAlignment="1">
      <alignment horizontal="center" wrapText="1"/>
    </xf>
    <xf numFmtId="0" fontId="0" fillId="0" borderId="39" xfId="0" applyBorder="1" applyAlignment="1">
      <alignment horizontal="left" wrapText="1"/>
    </xf>
    <xf numFmtId="0" fontId="0" fillId="0" borderId="40" xfId="0" applyBorder="1" applyAlignment="1">
      <alignment horizontal="left" wrapText="1"/>
    </xf>
    <xf numFmtId="0" fontId="0" fillId="0" borderId="25" xfId="0" applyBorder="1" applyAlignment="1">
      <alignment horizontal="left"/>
    </xf>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horizontal="right"/>
    </xf>
    <xf numFmtId="0" fontId="1"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right" wrapText="1"/>
    </xf>
    <xf numFmtId="44" fontId="0" fillId="0" borderId="26" xfId="46" applyFont="1" applyBorder="1" applyAlignment="1">
      <alignment horizontal="left"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3"/>
  <sheetViews>
    <sheetView tabSelected="1" zoomScalePageLayoutView="0" workbookViewId="0" topLeftCell="A1">
      <selection activeCell="C6" sqref="C6:G6"/>
    </sheetView>
  </sheetViews>
  <sheetFormatPr defaultColWidth="8.8515625" defaultRowHeight="12.75"/>
  <cols>
    <col min="1" max="1" width="2.8515625" style="0" customWidth="1"/>
    <col min="2" max="2" width="40.28125" style="0" customWidth="1"/>
    <col min="3" max="3" width="12.421875" style="93" customWidth="1"/>
    <col min="4" max="4" width="13.00390625" style="75" customWidth="1"/>
    <col min="5" max="5" width="11.421875" style="77" customWidth="1"/>
    <col min="6" max="6" width="11.421875" style="0" customWidth="1"/>
    <col min="7" max="7" width="14.28125" style="0" customWidth="1"/>
    <col min="8" max="8" width="20.421875" style="0" customWidth="1"/>
    <col min="9" max="9" width="14.8515625" style="0" customWidth="1"/>
    <col min="10" max="10" width="19.28125" style="0" customWidth="1"/>
  </cols>
  <sheetData>
    <row r="1" spans="1:7" s="1" customFormat="1" ht="35.25" customHeight="1">
      <c r="A1" s="17"/>
      <c r="B1" s="160" t="s">
        <v>32</v>
      </c>
      <c r="C1" s="161"/>
      <c r="D1" s="160"/>
      <c r="E1" s="161"/>
      <c r="F1" s="162"/>
      <c r="G1" s="163"/>
    </row>
    <row r="2" spans="1:7" s="2" customFormat="1" ht="19.5" customHeight="1">
      <c r="A2" s="18"/>
      <c r="B2" s="31" t="s">
        <v>34</v>
      </c>
      <c r="C2" s="133" t="s">
        <v>7</v>
      </c>
      <c r="D2" s="134"/>
      <c r="E2" s="134"/>
      <c r="F2" s="134"/>
      <c r="G2" s="135"/>
    </row>
    <row r="3" spans="1:7" s="2" customFormat="1" ht="19.5" customHeight="1">
      <c r="A3" s="18"/>
      <c r="B3" s="31" t="s">
        <v>89</v>
      </c>
      <c r="C3" s="133" t="s">
        <v>102</v>
      </c>
      <c r="D3" s="134"/>
      <c r="E3" s="134"/>
      <c r="F3" s="134"/>
      <c r="G3" s="135"/>
    </row>
    <row r="4" spans="1:7" ht="19.5" customHeight="1" hidden="1">
      <c r="A4" s="19"/>
      <c r="B4" s="31" t="s">
        <v>35</v>
      </c>
      <c r="C4" s="136"/>
      <c r="D4" s="137"/>
      <c r="E4" s="136"/>
      <c r="F4" s="138"/>
      <c r="G4" s="139"/>
    </row>
    <row r="5" spans="1:7" ht="19.5" customHeight="1" hidden="1">
      <c r="A5" s="19"/>
      <c r="B5" s="31" t="s">
        <v>84</v>
      </c>
      <c r="C5" s="136"/>
      <c r="D5" s="137"/>
      <c r="E5" s="136"/>
      <c r="F5" s="138"/>
      <c r="G5" s="139"/>
    </row>
    <row r="6" spans="1:7" ht="19.5" customHeight="1">
      <c r="A6" s="19"/>
      <c r="B6" s="31" t="s">
        <v>85</v>
      </c>
      <c r="C6" s="140" t="s">
        <v>104</v>
      </c>
      <c r="D6" s="141"/>
      <c r="E6" s="141"/>
      <c r="F6" s="141"/>
      <c r="G6" s="142"/>
    </row>
    <row r="7" spans="1:7" ht="31.5" customHeight="1">
      <c r="A7" s="19"/>
      <c r="B7" s="129" t="s">
        <v>0</v>
      </c>
      <c r="C7" s="130"/>
      <c r="D7" s="129"/>
      <c r="E7" s="130"/>
      <c r="F7" s="131"/>
      <c r="G7" s="132"/>
    </row>
    <row r="8" spans="1:11" ht="31.5" customHeight="1">
      <c r="A8" s="19"/>
      <c r="B8" s="10" t="s">
        <v>76</v>
      </c>
      <c r="C8" s="7" t="s">
        <v>11</v>
      </c>
      <c r="D8" s="100" t="s">
        <v>12</v>
      </c>
      <c r="E8" s="7"/>
      <c r="F8" s="82"/>
      <c r="G8" s="16" t="s">
        <v>83</v>
      </c>
      <c r="H8" s="4"/>
      <c r="I8" s="4"/>
      <c r="J8" s="4"/>
      <c r="K8" s="4"/>
    </row>
    <row r="9" spans="1:11" ht="40.5" customHeight="1">
      <c r="A9" s="19"/>
      <c r="B9" s="11"/>
      <c r="C9" s="8" t="s">
        <v>10</v>
      </c>
      <c r="D9" s="78" t="s">
        <v>16</v>
      </c>
      <c r="E9" s="8" t="s">
        <v>73</v>
      </c>
      <c r="F9" s="6"/>
      <c r="G9" s="16"/>
      <c r="H9" s="5"/>
      <c r="I9" s="5"/>
      <c r="J9" s="5"/>
      <c r="K9" s="4"/>
    </row>
    <row r="10" spans="1:11" ht="19.5" customHeight="1">
      <c r="A10" s="19"/>
      <c r="B10" s="12" t="s">
        <v>33</v>
      </c>
      <c r="C10" s="92">
        <v>20</v>
      </c>
      <c r="D10" s="79"/>
      <c r="E10" s="25"/>
      <c r="F10" s="26"/>
      <c r="G10" s="21"/>
      <c r="H10" s="4"/>
      <c r="I10" s="4"/>
      <c r="J10" s="4"/>
      <c r="K10" s="4"/>
    </row>
    <row r="11" spans="1:7" ht="19.5" customHeight="1">
      <c r="A11" s="19"/>
      <c r="B11" s="12" t="s">
        <v>82</v>
      </c>
      <c r="C11" s="92">
        <v>20</v>
      </c>
      <c r="D11" s="80"/>
      <c r="E11" s="27"/>
      <c r="F11" s="28"/>
      <c r="G11" s="21"/>
    </row>
    <row r="12" spans="1:7" ht="19.5" customHeight="1">
      <c r="A12" s="19"/>
      <c r="B12" s="12" t="s">
        <v>15</v>
      </c>
      <c r="C12" s="92"/>
      <c r="D12" s="80">
        <v>1145</v>
      </c>
      <c r="E12" s="27"/>
      <c r="F12" s="28"/>
      <c r="G12" s="21"/>
    </row>
    <row r="13" spans="1:7" ht="19.5" customHeight="1">
      <c r="A13" s="19"/>
      <c r="B13" s="126" t="s">
        <v>45</v>
      </c>
      <c r="C13" s="127"/>
      <c r="D13" s="127"/>
      <c r="E13" s="127"/>
      <c r="F13" s="128"/>
      <c r="G13" s="26"/>
    </row>
    <row r="14" spans="1:7" ht="26.25" customHeight="1">
      <c r="A14" s="19"/>
      <c r="B14" s="84" t="s">
        <v>65</v>
      </c>
      <c r="C14" s="94"/>
      <c r="D14" s="101">
        <v>6000</v>
      </c>
      <c r="E14" s="76"/>
      <c r="F14" s="74"/>
      <c r="G14" s="20"/>
    </row>
    <row r="15" spans="1:7" ht="26.25" customHeight="1">
      <c r="A15" s="19"/>
      <c r="B15" s="84" t="s">
        <v>9</v>
      </c>
      <c r="C15" s="95"/>
      <c r="D15" s="101">
        <v>17000</v>
      </c>
      <c r="E15" s="76"/>
      <c r="F15" s="74"/>
      <c r="G15" s="20"/>
    </row>
    <row r="16" spans="1:9" ht="26.25" customHeight="1">
      <c r="A16" s="19"/>
      <c r="B16" s="114" t="s">
        <v>61</v>
      </c>
      <c r="C16" s="111"/>
      <c r="D16" s="112">
        <v>35640</v>
      </c>
      <c r="E16" s="113"/>
      <c r="F16" s="109"/>
      <c r="G16" s="91"/>
      <c r="I16" s="85"/>
    </row>
    <row r="17" spans="2:7" ht="12.75">
      <c r="B17" s="110" t="s">
        <v>4</v>
      </c>
      <c r="D17" s="75">
        <v>2467</v>
      </c>
      <c r="G17" s="113"/>
    </row>
    <row r="18" spans="1:8" ht="26.25" customHeight="1">
      <c r="A18" s="19"/>
      <c r="B18" s="107" t="s">
        <v>13</v>
      </c>
      <c r="C18" s="95"/>
      <c r="D18" s="101">
        <v>5450</v>
      </c>
      <c r="E18" s="76"/>
      <c r="F18" s="74"/>
      <c r="G18" s="20"/>
      <c r="H18" s="86"/>
    </row>
    <row r="19" spans="1:7" ht="26.25" customHeight="1">
      <c r="A19" s="19"/>
      <c r="B19" s="107" t="s">
        <v>14</v>
      </c>
      <c r="C19" s="95"/>
      <c r="D19" s="101">
        <v>16000</v>
      </c>
      <c r="E19" s="76"/>
      <c r="F19" s="74"/>
      <c r="G19" s="20"/>
    </row>
    <row r="20" spans="1:7" ht="26.25" customHeight="1">
      <c r="A20" s="19"/>
      <c r="B20" s="107" t="s">
        <v>5</v>
      </c>
      <c r="C20" s="95"/>
      <c r="D20" s="101">
        <v>2879</v>
      </c>
      <c r="E20" s="76"/>
      <c r="F20" s="74"/>
      <c r="G20" s="20"/>
    </row>
    <row r="21" spans="1:7" ht="26.25" customHeight="1">
      <c r="A21" s="19"/>
      <c r="B21" s="107" t="s">
        <v>17</v>
      </c>
      <c r="C21" s="95"/>
      <c r="D21" s="101">
        <v>9000</v>
      </c>
      <c r="E21" s="76"/>
      <c r="F21" s="74"/>
      <c r="G21" s="20"/>
    </row>
    <row r="22" spans="1:9" ht="26.25" customHeight="1">
      <c r="A22" s="19"/>
      <c r="B22" s="107" t="s">
        <v>60</v>
      </c>
      <c r="C22" s="95"/>
      <c r="D22" s="101">
        <v>1472</v>
      </c>
      <c r="E22" s="76"/>
      <c r="F22" s="74"/>
      <c r="G22" s="88"/>
      <c r="H22" s="86"/>
      <c r="I22" s="85"/>
    </row>
    <row r="23" spans="1:8" ht="26.25" customHeight="1">
      <c r="A23" s="19"/>
      <c r="B23" s="108" t="s">
        <v>3</v>
      </c>
      <c r="C23" s="95"/>
      <c r="D23" s="75">
        <v>300</v>
      </c>
      <c r="E23" s="76"/>
      <c r="F23" s="74"/>
      <c r="G23" s="20"/>
      <c r="H23" s="86"/>
    </row>
    <row r="24" spans="1:8" ht="26.25" customHeight="1">
      <c r="A24" s="19"/>
      <c r="B24" s="13" t="s">
        <v>1</v>
      </c>
      <c r="C24" s="96"/>
      <c r="D24" s="101">
        <v>5310</v>
      </c>
      <c r="E24" s="76"/>
      <c r="F24" s="74"/>
      <c r="G24" s="20"/>
      <c r="H24" s="85"/>
    </row>
    <row r="25" spans="1:7" ht="19.5" customHeight="1">
      <c r="A25" s="19"/>
      <c r="B25" s="84" t="s">
        <v>99</v>
      </c>
      <c r="C25" s="95"/>
      <c r="D25" s="159">
        <v>7200</v>
      </c>
      <c r="E25" s="76"/>
      <c r="F25" s="74"/>
      <c r="G25" s="20"/>
    </row>
    <row r="26" spans="1:7" ht="19.5" customHeight="1">
      <c r="A26" s="19"/>
      <c r="B26" s="115" t="s">
        <v>100</v>
      </c>
      <c r="C26" s="92"/>
      <c r="D26" s="80">
        <v>25000</v>
      </c>
      <c r="E26" s="27"/>
      <c r="F26" s="28"/>
      <c r="G26" s="87"/>
    </row>
    <row r="27" spans="1:7" ht="19.5" customHeight="1">
      <c r="A27" s="19"/>
      <c r="B27" s="116" t="s">
        <v>98</v>
      </c>
      <c r="C27" s="92"/>
      <c r="D27" s="80">
        <v>1500</v>
      </c>
      <c r="E27" s="27"/>
      <c r="F27" s="28"/>
      <c r="G27" s="90"/>
    </row>
    <row r="28" spans="1:7" ht="19.5" customHeight="1" thickBot="1">
      <c r="A28" s="19"/>
      <c r="B28" s="116"/>
      <c r="C28" s="102"/>
      <c r="D28" s="80"/>
      <c r="E28" s="27"/>
      <c r="F28" s="28"/>
      <c r="G28" s="90"/>
    </row>
    <row r="29" spans="1:10" ht="19.5" customHeight="1" thickBot="1">
      <c r="A29" s="19"/>
      <c r="B29" s="119" t="s">
        <v>8</v>
      </c>
      <c r="C29" s="102"/>
      <c r="D29" s="80"/>
      <c r="E29" s="27"/>
      <c r="F29" s="28"/>
      <c r="G29" s="20"/>
      <c r="J29" t="s">
        <v>63</v>
      </c>
    </row>
    <row r="30" spans="1:10" ht="19.5" customHeight="1">
      <c r="A30" s="19"/>
      <c r="B30" s="117" t="s">
        <v>101</v>
      </c>
      <c r="C30" s="102"/>
      <c r="D30" s="80"/>
      <c r="E30" s="27"/>
      <c r="F30" s="28"/>
      <c r="G30" s="20"/>
      <c r="J30" s="57" t="s">
        <v>2</v>
      </c>
    </row>
    <row r="31" spans="1:10" ht="19.5" customHeight="1">
      <c r="A31" s="19"/>
      <c r="B31" s="104" t="s">
        <v>77</v>
      </c>
      <c r="C31" s="92">
        <v>8800</v>
      </c>
      <c r="D31" s="80"/>
      <c r="E31" s="27"/>
      <c r="F31" s="28"/>
      <c r="G31" s="21">
        <v>8800</v>
      </c>
      <c r="J31" s="73">
        <v>8800</v>
      </c>
    </row>
    <row r="32" spans="1:10" ht="19.5" customHeight="1">
      <c r="A32" s="19"/>
      <c r="B32" s="14" t="s">
        <v>78</v>
      </c>
      <c r="C32" s="92">
        <v>5824</v>
      </c>
      <c r="D32" s="80"/>
      <c r="E32" s="27"/>
      <c r="F32" s="28"/>
      <c r="G32" s="90">
        <v>5824</v>
      </c>
      <c r="J32" s="73">
        <v>5824</v>
      </c>
    </row>
    <row r="33" spans="1:10" ht="19.5" customHeight="1">
      <c r="A33" s="19"/>
      <c r="B33" s="33" t="s">
        <v>87</v>
      </c>
      <c r="C33" s="92">
        <v>3120</v>
      </c>
      <c r="D33" s="80"/>
      <c r="E33" s="27"/>
      <c r="F33" s="28"/>
      <c r="G33" s="21">
        <f>SUM(C33:F33)</f>
        <v>3120</v>
      </c>
      <c r="J33" s="73">
        <v>3120</v>
      </c>
    </row>
    <row r="34" spans="1:10" ht="19.5" customHeight="1">
      <c r="A34" s="19"/>
      <c r="B34" s="14" t="s">
        <v>79</v>
      </c>
      <c r="C34" s="92">
        <v>500</v>
      </c>
      <c r="D34" s="80"/>
      <c r="E34" s="27"/>
      <c r="F34" s="28"/>
      <c r="G34" s="21">
        <f>SUM(C34:F34)</f>
        <v>500</v>
      </c>
      <c r="J34" s="73">
        <v>500</v>
      </c>
    </row>
    <row r="35" spans="1:10" ht="19.5" customHeight="1">
      <c r="A35" s="19"/>
      <c r="B35" s="14" t="s">
        <v>80</v>
      </c>
      <c r="C35" s="92">
        <v>1000</v>
      </c>
      <c r="D35" s="80"/>
      <c r="E35" s="27"/>
      <c r="F35" s="28"/>
      <c r="G35" s="21">
        <f>SUM(C35:F35)</f>
        <v>1000</v>
      </c>
      <c r="J35" s="73">
        <v>1000</v>
      </c>
    </row>
    <row r="36" spans="1:10" ht="19.5" customHeight="1" thickBot="1">
      <c r="A36" s="19"/>
      <c r="B36" s="103" t="s">
        <v>81</v>
      </c>
      <c r="C36" s="92">
        <v>800</v>
      </c>
      <c r="D36" s="80"/>
      <c r="E36" s="27"/>
      <c r="F36" s="28"/>
      <c r="G36" s="21">
        <v>800</v>
      </c>
      <c r="J36" s="122">
        <v>800</v>
      </c>
    </row>
    <row r="37" spans="1:10" ht="19.5" customHeight="1" thickBot="1">
      <c r="A37" s="19"/>
      <c r="B37" s="106" t="s">
        <v>58</v>
      </c>
      <c r="C37" s="102"/>
      <c r="D37" s="80"/>
      <c r="E37" s="27"/>
      <c r="F37" s="28"/>
      <c r="G37" s="21"/>
      <c r="J37" s="123">
        <f>SUM(J31:J36)</f>
        <v>20044</v>
      </c>
    </row>
    <row r="38" spans="1:7" ht="19.5" customHeight="1" thickBot="1">
      <c r="A38" s="19"/>
      <c r="B38" s="118" t="s">
        <v>93</v>
      </c>
      <c r="C38" s="125">
        <v>10000</v>
      </c>
      <c r="D38" s="80"/>
      <c r="E38" s="27"/>
      <c r="F38" s="28"/>
      <c r="G38" s="20">
        <f>SUM(C38:F38)</f>
        <v>10000</v>
      </c>
    </row>
    <row r="39" spans="1:10" ht="19.5" customHeight="1" thickBot="1">
      <c r="A39" s="19"/>
      <c r="B39" s="119" t="s">
        <v>31</v>
      </c>
      <c r="C39" s="102"/>
      <c r="D39" s="80"/>
      <c r="E39" s="27"/>
      <c r="F39" s="28"/>
      <c r="G39" s="20"/>
      <c r="J39" s="57" t="s">
        <v>64</v>
      </c>
    </row>
    <row r="40" spans="1:10" ht="19.5" customHeight="1">
      <c r="A40" s="19"/>
      <c r="B40" s="104" t="s">
        <v>77</v>
      </c>
      <c r="C40" s="92">
        <v>5400</v>
      </c>
      <c r="D40" s="80"/>
      <c r="E40" s="27"/>
      <c r="F40" s="28"/>
      <c r="G40" s="21">
        <f aca="true" t="shared" si="0" ref="G40:G45">SUM(C40:F40)</f>
        <v>5400</v>
      </c>
      <c r="J40" s="27">
        <v>5400</v>
      </c>
    </row>
    <row r="41" spans="1:10" ht="19.5" customHeight="1">
      <c r="A41" s="19"/>
      <c r="B41" s="14" t="s">
        <v>78</v>
      </c>
      <c r="C41" s="92">
        <v>5250</v>
      </c>
      <c r="D41" s="80"/>
      <c r="E41" s="27"/>
      <c r="F41" s="28"/>
      <c r="G41" s="21">
        <f t="shared" si="0"/>
        <v>5250</v>
      </c>
      <c r="J41" s="27">
        <v>5250</v>
      </c>
    </row>
    <row r="42" spans="1:10" ht="19.5" customHeight="1">
      <c r="A42" s="19"/>
      <c r="B42" s="33" t="s">
        <v>59</v>
      </c>
      <c r="C42" s="92">
        <v>3840</v>
      </c>
      <c r="D42" s="80"/>
      <c r="E42" s="27"/>
      <c r="F42" s="28"/>
      <c r="G42" s="21">
        <f t="shared" si="0"/>
        <v>3840</v>
      </c>
      <c r="J42" s="27">
        <v>3840</v>
      </c>
    </row>
    <row r="43" spans="1:10" ht="19.5" customHeight="1">
      <c r="A43" s="19"/>
      <c r="B43" s="14" t="s">
        <v>79</v>
      </c>
      <c r="C43" s="92">
        <v>250</v>
      </c>
      <c r="D43" s="80"/>
      <c r="E43" s="27"/>
      <c r="F43" s="28"/>
      <c r="G43" s="21">
        <f t="shared" si="0"/>
        <v>250</v>
      </c>
      <c r="J43" s="27">
        <v>250</v>
      </c>
    </row>
    <row r="44" spans="1:10" ht="19.5" customHeight="1">
      <c r="A44" s="19"/>
      <c r="B44" s="14" t="s">
        <v>80</v>
      </c>
      <c r="C44" s="92">
        <v>500</v>
      </c>
      <c r="D44" s="80"/>
      <c r="E44" s="27"/>
      <c r="F44" s="28"/>
      <c r="G44" s="21">
        <f t="shared" si="0"/>
        <v>500</v>
      </c>
      <c r="J44" s="27">
        <v>500</v>
      </c>
    </row>
    <row r="45" spans="1:10" ht="19.5" customHeight="1" thickBot="1">
      <c r="A45" s="19"/>
      <c r="B45" s="15" t="s">
        <v>81</v>
      </c>
      <c r="C45" s="97">
        <v>775</v>
      </c>
      <c r="D45" s="81"/>
      <c r="E45" s="29"/>
      <c r="F45" s="30"/>
      <c r="G45" s="21">
        <f t="shared" si="0"/>
        <v>775</v>
      </c>
      <c r="J45" s="124">
        <v>775</v>
      </c>
    </row>
    <row r="46" spans="1:10" ht="19.5" customHeight="1" thickBot="1">
      <c r="A46" s="19"/>
      <c r="B46" s="9" t="s">
        <v>46</v>
      </c>
      <c r="C46" s="98">
        <f>SUM(C10:C45)</f>
        <v>46099</v>
      </c>
      <c r="D46" s="23">
        <f>SUM(D10:D45)</f>
        <v>136363</v>
      </c>
      <c r="E46" s="22">
        <f>SUM(E10:E45)</f>
        <v>0</v>
      </c>
      <c r="F46" s="83">
        <f>SUM(F10:F45)</f>
        <v>0</v>
      </c>
      <c r="G46" s="24">
        <f>SUM(G10:G45)</f>
        <v>46059</v>
      </c>
      <c r="H46" s="89">
        <f>SUM(H14:H45)</f>
        <v>0</v>
      </c>
      <c r="J46" s="123">
        <f>SUM(J40:J45)</f>
        <v>16015</v>
      </c>
    </row>
    <row r="47" spans="1:2" ht="13.5" thickTop="1">
      <c r="A47" s="3"/>
      <c r="B47" s="34" t="s">
        <v>88</v>
      </c>
    </row>
    <row r="48" spans="2:4" ht="12.75">
      <c r="B48" s="32" t="s">
        <v>86</v>
      </c>
      <c r="C48" s="99"/>
      <c r="D48" s="71"/>
    </row>
    <row r="49" ht="12.75">
      <c r="B49" s="35" t="s">
        <v>44</v>
      </c>
    </row>
    <row r="50" ht="12.75">
      <c r="B50" s="40" t="s">
        <v>72</v>
      </c>
    </row>
    <row r="51" ht="13.5" thickBot="1"/>
    <row r="52" spans="2:3" ht="13.5" thickBot="1">
      <c r="B52" s="120" t="s">
        <v>6</v>
      </c>
      <c r="C52" s="105"/>
    </row>
    <row r="53" ht="38.25">
      <c r="B53" s="121" t="s">
        <v>103</v>
      </c>
    </row>
  </sheetData>
  <sheetProtection/>
  <mergeCells count="8">
    <mergeCell ref="B13:F13"/>
    <mergeCell ref="B1:G1"/>
    <mergeCell ref="B7:G7"/>
    <mergeCell ref="C2:G2"/>
    <mergeCell ref="C3:G3"/>
    <mergeCell ref="C4:G4"/>
    <mergeCell ref="C6:G6"/>
    <mergeCell ref="C5:G5"/>
  </mergeCells>
  <printOptions gridLines="1"/>
  <pageMargins left="0.25" right="0.25" top="0.25" bottom="0.4" header="0" footer="0.25"/>
  <pageSetup fitToHeight="1" fitToWidth="1" horizontalDpi="600" verticalDpi="600" orientation="landscape" scale="54"/>
  <headerFooter alignWithMargins="0">
    <oddFooter>&amp;C2016 CoDA &amp;A</oddFooter>
  </headerFooter>
</worksheet>
</file>

<file path=xl/worksheets/sheet2.xml><?xml version="1.0" encoding="utf-8"?>
<worksheet xmlns="http://schemas.openxmlformats.org/spreadsheetml/2006/main" xmlns:r="http://schemas.openxmlformats.org/officeDocument/2006/relationships">
  <dimension ref="A1:F26"/>
  <sheetViews>
    <sheetView zoomScale="148" zoomScaleNormal="148" zoomScalePageLayoutView="0" workbookViewId="0" topLeftCell="A1">
      <selection activeCell="D12" sqref="D12"/>
    </sheetView>
  </sheetViews>
  <sheetFormatPr defaultColWidth="8.8515625" defaultRowHeight="12.75"/>
  <cols>
    <col min="1" max="1" width="11.8515625" style="0" customWidth="1"/>
    <col min="2" max="2" width="25.28125" style="0" customWidth="1"/>
    <col min="3" max="3" width="10.00390625" style="0" customWidth="1"/>
    <col min="4" max="4" width="17.00390625" style="0" customWidth="1"/>
    <col min="5" max="5" width="10.7109375" style="0" bestFit="1" customWidth="1"/>
    <col min="6" max="6" width="50.7109375" style="0" customWidth="1"/>
  </cols>
  <sheetData>
    <row r="1" spans="1:6" ht="12.75">
      <c r="A1" s="157" t="s">
        <v>24</v>
      </c>
      <c r="B1" s="157"/>
      <c r="C1" s="157"/>
      <c r="D1" s="157"/>
      <c r="E1" s="157"/>
      <c r="F1" s="157"/>
    </row>
    <row r="2" spans="1:6" ht="24.75" customHeight="1">
      <c r="A2" s="143" t="s">
        <v>25</v>
      </c>
      <c r="B2" s="143"/>
      <c r="C2" s="143"/>
      <c r="D2" s="143"/>
      <c r="E2" s="143"/>
      <c r="F2" s="143"/>
    </row>
    <row r="3" spans="2:6" ht="36.75" customHeight="1">
      <c r="B3" s="143" t="s">
        <v>69</v>
      </c>
      <c r="C3" s="143"/>
      <c r="D3" s="143"/>
      <c r="E3" s="143"/>
      <c r="F3" s="143"/>
    </row>
    <row r="4" spans="1:6" ht="16.5" customHeight="1">
      <c r="A4" s="154" t="s">
        <v>94</v>
      </c>
      <c r="B4" s="154"/>
      <c r="C4" s="152"/>
      <c r="D4" s="152"/>
      <c r="E4" s="152"/>
      <c r="F4" s="39"/>
    </row>
    <row r="5" spans="1:6" ht="16.5" customHeight="1">
      <c r="A5" s="154" t="s">
        <v>96</v>
      </c>
      <c r="B5" s="154"/>
      <c r="C5" s="152"/>
      <c r="D5" s="152"/>
      <c r="E5" s="152"/>
      <c r="F5" s="39"/>
    </row>
    <row r="6" spans="1:6" ht="16.5" customHeight="1">
      <c r="A6" s="154" t="s">
        <v>26</v>
      </c>
      <c r="B6" s="154"/>
      <c r="C6" s="153"/>
      <c r="D6" s="153"/>
      <c r="E6" s="153"/>
      <c r="F6" s="39"/>
    </row>
    <row r="7" spans="1:6" ht="24.75" customHeight="1">
      <c r="A7" s="158" t="s">
        <v>95</v>
      </c>
      <c r="B7" s="158"/>
      <c r="C7" s="153"/>
      <c r="D7" s="153"/>
      <c r="E7" s="153"/>
      <c r="F7" s="39"/>
    </row>
    <row r="9" spans="1:6" ht="25.5" customHeight="1">
      <c r="A9" s="42">
        <v>8</v>
      </c>
      <c r="B9" s="143" t="s">
        <v>52</v>
      </c>
      <c r="C9" s="143"/>
      <c r="E9" s="155">
        <v>2015</v>
      </c>
      <c r="F9" s="155"/>
    </row>
    <row r="10" spans="1:6" ht="12.75">
      <c r="A10" s="42">
        <v>3</v>
      </c>
      <c r="B10" s="39" t="s">
        <v>18</v>
      </c>
      <c r="C10" s="38"/>
      <c r="E10" s="156" t="s">
        <v>49</v>
      </c>
      <c r="F10" s="156"/>
    </row>
    <row r="11" spans="1:6" ht="12.75">
      <c r="A11" s="43">
        <v>5</v>
      </c>
      <c r="B11" s="143" t="s">
        <v>70</v>
      </c>
      <c r="C11" s="143"/>
      <c r="E11" s="37">
        <v>0.575</v>
      </c>
      <c r="F11" s="38" t="s">
        <v>79</v>
      </c>
    </row>
    <row r="12" spans="1:6" ht="25.5" customHeight="1">
      <c r="A12" s="41">
        <v>7</v>
      </c>
      <c r="B12" s="143" t="s">
        <v>48</v>
      </c>
      <c r="C12" s="143"/>
      <c r="E12" s="36">
        <v>46</v>
      </c>
      <c r="F12" s="38" t="s">
        <v>50</v>
      </c>
    </row>
    <row r="13" spans="1:6" ht="25.5" customHeight="1">
      <c r="A13" s="42">
        <v>1</v>
      </c>
      <c r="B13" s="143" t="s">
        <v>53</v>
      </c>
      <c r="C13" s="143"/>
      <c r="E13" s="152" t="s">
        <v>51</v>
      </c>
      <c r="F13" s="152"/>
    </row>
    <row r="14" spans="1:3" ht="39" customHeight="1">
      <c r="A14" s="42">
        <v>1</v>
      </c>
      <c r="B14" s="143" t="s">
        <v>19</v>
      </c>
      <c r="C14" s="143"/>
    </row>
    <row r="15" spans="1:3" ht="24" customHeight="1">
      <c r="A15" s="42">
        <v>1</v>
      </c>
      <c r="B15" s="143" t="s">
        <v>74</v>
      </c>
      <c r="C15" s="143"/>
    </row>
    <row r="16" spans="3:6" ht="12.75">
      <c r="C16" s="148" t="s">
        <v>97</v>
      </c>
      <c r="F16" t="s">
        <v>56</v>
      </c>
    </row>
    <row r="17" spans="1:6" ht="12.75" customHeight="1">
      <c r="A17" t="s">
        <v>47</v>
      </c>
      <c r="C17" s="148"/>
      <c r="F17" s="149" t="s">
        <v>30</v>
      </c>
    </row>
    <row r="18" spans="1:6" ht="12.75" customHeight="1">
      <c r="A18" s="44">
        <f>ROUND(SUM(A19:A26),0)</f>
        <v>15496</v>
      </c>
      <c r="B18" t="s">
        <v>22</v>
      </c>
      <c r="C18" s="148"/>
      <c r="E18" t="s">
        <v>54</v>
      </c>
      <c r="F18" s="150"/>
    </row>
    <row r="19" spans="1:6" ht="24.75" customHeight="1">
      <c r="A19" s="45">
        <f>C19*(IF(A9&lt;1,0,A9-1))+E19*A13</f>
        <v>3800</v>
      </c>
      <c r="B19" s="14" t="s">
        <v>77</v>
      </c>
      <c r="C19" s="47">
        <v>400</v>
      </c>
      <c r="D19" s="48" t="s">
        <v>71</v>
      </c>
      <c r="E19" s="49">
        <v>1000</v>
      </c>
      <c r="F19" s="50" t="s">
        <v>27</v>
      </c>
    </row>
    <row r="20" spans="1:6" ht="25.5">
      <c r="A20" s="45">
        <f>IF(A12&lt;1,0,(C20*1.12*(((1+ROUNDUP(A12,0))*(ROUNDUP(A10/2,0)+ROUNDUP((A9-A10)/2,0)))-ROUNDDOWN(A14/2,0))))</f>
        <v>5824.000000000001</v>
      </c>
      <c r="B20" s="14" t="s">
        <v>78</v>
      </c>
      <c r="C20" s="47">
        <v>130</v>
      </c>
      <c r="D20" s="151" t="s">
        <v>67</v>
      </c>
      <c r="E20" s="151"/>
      <c r="F20" s="52" t="s">
        <v>20</v>
      </c>
    </row>
    <row r="21" spans="1:6" ht="25.5">
      <c r="A21" s="45">
        <f>E21*((A9*(A12+1.5))-A14*0.75+A13)</f>
        <v>4368</v>
      </c>
      <c r="B21" s="33" t="s">
        <v>87</v>
      </c>
      <c r="C21" s="47"/>
      <c r="D21" s="53"/>
      <c r="E21" s="54">
        <v>64</v>
      </c>
      <c r="F21" s="52" t="s">
        <v>28</v>
      </c>
    </row>
    <row r="22" spans="1:6" ht="12.75">
      <c r="A22" s="45">
        <f>+C22*E22*(A9+A15)</f>
        <v>258.74999999999994</v>
      </c>
      <c r="B22" s="14" t="s">
        <v>79</v>
      </c>
      <c r="C22" s="56">
        <v>50</v>
      </c>
      <c r="D22" s="53"/>
      <c r="E22" s="55">
        <v>0.575</v>
      </c>
      <c r="F22" s="50" t="s">
        <v>21</v>
      </c>
    </row>
    <row r="23" spans="1:6" ht="12.75">
      <c r="A23" s="45">
        <f>+C23*(IF(A9&lt;1,0,A9-1))</f>
        <v>525</v>
      </c>
      <c r="B23" s="14" t="s">
        <v>80</v>
      </c>
      <c r="C23" s="47">
        <v>75</v>
      </c>
      <c r="D23" s="51" t="s">
        <v>55</v>
      </c>
      <c r="E23" s="51"/>
      <c r="F23" s="50" t="s">
        <v>66</v>
      </c>
    </row>
    <row r="24" spans="1:6" ht="25.5">
      <c r="A24" s="45">
        <f>C24*(A9*(A12+2)-A14+A13)</f>
        <v>720</v>
      </c>
      <c r="B24" s="14" t="s">
        <v>81</v>
      </c>
      <c r="C24" s="47">
        <v>10</v>
      </c>
      <c r="D24" s="151" t="s">
        <v>68</v>
      </c>
      <c r="E24" s="151"/>
      <c r="F24" s="50" t="s">
        <v>29</v>
      </c>
    </row>
    <row r="25" spans="1:6" ht="12.75">
      <c r="A25" s="46"/>
      <c r="B25" s="144" t="s">
        <v>23</v>
      </c>
      <c r="C25" s="145"/>
      <c r="D25" s="145"/>
      <c r="E25" s="145"/>
      <c r="F25" s="145"/>
    </row>
    <row r="26" spans="1:6" ht="12.75">
      <c r="A26" s="46"/>
      <c r="B26" s="146"/>
      <c r="C26" s="147"/>
      <c r="D26" s="147"/>
      <c r="E26" s="147"/>
      <c r="F26" s="147"/>
    </row>
  </sheetData>
  <sheetProtection/>
  <mergeCells count="26">
    <mergeCell ref="B15:C15"/>
    <mergeCell ref="B11:C11"/>
    <mergeCell ref="E10:F10"/>
    <mergeCell ref="E13:F13"/>
    <mergeCell ref="A1:F1"/>
    <mergeCell ref="A2:F2"/>
    <mergeCell ref="A4:B4"/>
    <mergeCell ref="A6:B6"/>
    <mergeCell ref="A7:B7"/>
    <mergeCell ref="C5:E5"/>
    <mergeCell ref="C4:E4"/>
    <mergeCell ref="C6:E6"/>
    <mergeCell ref="C7:E7"/>
    <mergeCell ref="A5:B5"/>
    <mergeCell ref="E9:F9"/>
    <mergeCell ref="B9:C9"/>
    <mergeCell ref="B12:C12"/>
    <mergeCell ref="B13:C13"/>
    <mergeCell ref="B14:C14"/>
    <mergeCell ref="B3:F3"/>
    <mergeCell ref="B25:F25"/>
    <mergeCell ref="B26:F26"/>
    <mergeCell ref="C16:C18"/>
    <mergeCell ref="F17:F18"/>
    <mergeCell ref="D24:E24"/>
    <mergeCell ref="D20:E20"/>
  </mergeCell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F20"/>
  <sheetViews>
    <sheetView zoomScale="148" zoomScaleNormal="148" zoomScalePageLayoutView="0" workbookViewId="0" topLeftCell="A4">
      <selection activeCell="A6" sqref="A6"/>
    </sheetView>
  </sheetViews>
  <sheetFormatPr defaultColWidth="8.8515625" defaultRowHeight="12.75"/>
  <cols>
    <col min="1" max="1" width="10.8515625" style="0" bestFit="1" customWidth="1"/>
    <col min="2" max="2" width="25.28125" style="0" customWidth="1"/>
    <col min="3" max="3" width="9.8515625" style="0" customWidth="1"/>
    <col min="4" max="4" width="16.28125" style="0" customWidth="1"/>
    <col min="5" max="5" width="10.7109375" style="0" bestFit="1" customWidth="1"/>
    <col min="6" max="6" width="50.7109375" style="0" customWidth="1"/>
  </cols>
  <sheetData>
    <row r="1" spans="1:6" ht="12.75">
      <c r="A1" s="143" t="s">
        <v>43</v>
      </c>
      <c r="B1" s="143"/>
      <c r="C1" s="143"/>
      <c r="D1" s="143"/>
      <c r="E1" s="143"/>
      <c r="F1" s="143"/>
    </row>
    <row r="2" spans="1:6" ht="12.75">
      <c r="A2" s="143" t="s">
        <v>57</v>
      </c>
      <c r="B2" s="143"/>
      <c r="C2" s="143"/>
      <c r="D2" s="143"/>
      <c r="E2" s="143"/>
      <c r="F2" s="143"/>
    </row>
    <row r="3" spans="2:6" ht="36.75" customHeight="1">
      <c r="B3" s="143" t="s">
        <v>75</v>
      </c>
      <c r="C3" s="143"/>
      <c r="D3" s="143"/>
      <c r="E3" s="143"/>
      <c r="F3" s="143"/>
    </row>
    <row r="4" spans="1:6" ht="12.75">
      <c r="A4" s="157"/>
      <c r="B4" s="157"/>
      <c r="C4" s="157"/>
      <c r="D4" s="157"/>
      <c r="E4" s="157"/>
      <c r="F4" s="157"/>
    </row>
    <row r="5" spans="1:6" ht="26.25" customHeight="1">
      <c r="A5" s="72"/>
      <c r="B5" s="143" t="s">
        <v>41</v>
      </c>
      <c r="C5" s="143"/>
      <c r="E5" s="155">
        <v>2015</v>
      </c>
      <c r="F5" s="155"/>
    </row>
    <row r="6" spans="1:6" ht="39" customHeight="1">
      <c r="A6" s="72"/>
      <c r="B6" s="143" t="s">
        <v>62</v>
      </c>
      <c r="C6" s="143"/>
      <c r="E6" s="156" t="s">
        <v>49</v>
      </c>
      <c r="F6" s="156"/>
    </row>
    <row r="7" spans="1:6" ht="25.5" customHeight="1">
      <c r="A7" s="72"/>
      <c r="B7" s="143" t="s">
        <v>90</v>
      </c>
      <c r="C7" s="143"/>
      <c r="E7" s="58">
        <v>0.575</v>
      </c>
      <c r="F7" s="38" t="s">
        <v>79</v>
      </c>
    </row>
    <row r="8" spans="1:6" ht="39" customHeight="1">
      <c r="A8" s="72"/>
      <c r="B8" s="143" t="s">
        <v>91</v>
      </c>
      <c r="C8" s="143"/>
      <c r="E8" s="59">
        <v>46</v>
      </c>
      <c r="F8" s="38" t="s">
        <v>50</v>
      </c>
    </row>
    <row r="9" spans="1:6" ht="24" customHeight="1">
      <c r="A9" s="72"/>
      <c r="B9" s="143" t="s">
        <v>42</v>
      </c>
      <c r="C9" s="143"/>
      <c r="E9" s="152" t="s">
        <v>51</v>
      </c>
      <c r="F9" s="152"/>
    </row>
    <row r="11" spans="1:3" ht="12.75">
      <c r="A11" t="s">
        <v>47</v>
      </c>
      <c r="C11" t="s">
        <v>92</v>
      </c>
    </row>
    <row r="12" spans="1:6" ht="12.75">
      <c r="A12" s="60">
        <f>IF(ISBLANK(A5),ROUND(SUM(A13:A20),0),0)</f>
        <v>1517</v>
      </c>
      <c r="B12" t="s">
        <v>22</v>
      </c>
      <c r="C12" t="s">
        <v>36</v>
      </c>
      <c r="D12" t="s">
        <v>54</v>
      </c>
      <c r="F12" t="s">
        <v>56</v>
      </c>
    </row>
    <row r="13" spans="1:6" ht="37.5" customHeight="1">
      <c r="A13" s="61">
        <f>IF(ISBLANK(A5),C13+E13*A7,0)</f>
        <v>600</v>
      </c>
      <c r="B13" s="14" t="s">
        <v>77</v>
      </c>
      <c r="C13" s="62">
        <v>600</v>
      </c>
      <c r="D13" s="63" t="s">
        <v>71</v>
      </c>
      <c r="E13" s="64">
        <v>1000</v>
      </c>
      <c r="F13" s="4" t="s">
        <v>37</v>
      </c>
    </row>
    <row r="14" spans="1:6" ht="12.75">
      <c r="A14" s="61">
        <f>IF(ISBLANK(A5),C14*1.12*(4+IF(A8=1,1,0)+IF(A7=1,1,0)+IF(ISBLANK(A6),1,0))/2,0)</f>
        <v>364.00000000000006</v>
      </c>
      <c r="B14" s="14" t="s">
        <v>78</v>
      </c>
      <c r="C14" s="62">
        <v>130</v>
      </c>
      <c r="D14" s="157" t="s">
        <v>67</v>
      </c>
      <c r="E14" s="157"/>
      <c r="F14" s="65" t="s">
        <v>38</v>
      </c>
    </row>
    <row r="15" spans="1:6" ht="25.5">
      <c r="A15" s="61">
        <f>IF(ISBLANK(A5),D15*(4.75+IF(A8=1,0.75,0)+IF(A7=1,1.25,0)+IF(ISBLANK(A6),1,0)),0)</f>
        <v>368</v>
      </c>
      <c r="B15" s="33" t="s">
        <v>87</v>
      </c>
      <c r="C15" s="62"/>
      <c r="D15" s="66">
        <v>64</v>
      </c>
      <c r="E15" s="38"/>
      <c r="F15" s="65" t="s">
        <v>39</v>
      </c>
    </row>
    <row r="16" spans="1:6" ht="12.75">
      <c r="A16" s="61">
        <f>IF(ISBLANK(A5),C16*(1+IF(A9&gt;0,1,0)),0)</f>
        <v>50</v>
      </c>
      <c r="B16" s="14" t="s">
        <v>79</v>
      </c>
      <c r="C16" s="62">
        <v>50</v>
      </c>
      <c r="D16" s="67">
        <v>0.575</v>
      </c>
      <c r="E16" s="38"/>
      <c r="F16" s="4" t="s">
        <v>21</v>
      </c>
    </row>
    <row r="17" spans="1:6" ht="12.75">
      <c r="A17" s="61">
        <f>IF(ISBLANK(A5),C17,0)</f>
        <v>75</v>
      </c>
      <c r="B17" s="14" t="s">
        <v>80</v>
      </c>
      <c r="C17" s="62">
        <v>75</v>
      </c>
      <c r="D17" s="38" t="s">
        <v>55</v>
      </c>
      <c r="E17" s="38"/>
      <c r="F17" s="4" t="s">
        <v>66</v>
      </c>
    </row>
    <row r="18" spans="1:6" ht="25.5">
      <c r="A18" s="61">
        <f>IF(ISBLANK(A5),C18*(5+IF(A8=1,1,0)+IF(A7=1,1,0)+IF(ISBLANK(A6),1,0)),0)</f>
        <v>60</v>
      </c>
      <c r="B18" s="14" t="s">
        <v>81</v>
      </c>
      <c r="C18" s="62">
        <v>10</v>
      </c>
      <c r="D18" s="157" t="s">
        <v>68</v>
      </c>
      <c r="E18" s="157"/>
      <c r="F18" s="4" t="s">
        <v>40</v>
      </c>
    </row>
    <row r="19" spans="1:2" ht="12.75">
      <c r="A19" s="68"/>
      <c r="B19" s="69" t="s">
        <v>23</v>
      </c>
    </row>
    <row r="20" spans="1:2" ht="12.75">
      <c r="A20" s="70"/>
      <c r="B20" s="71"/>
    </row>
  </sheetData>
  <sheetProtection/>
  <mergeCells count="14">
    <mergeCell ref="B9:C9"/>
    <mergeCell ref="E9:F9"/>
    <mergeCell ref="D14:E14"/>
    <mergeCell ref="D18:E18"/>
    <mergeCell ref="A4:F4"/>
    <mergeCell ref="A2:F2"/>
    <mergeCell ref="B3:F3"/>
    <mergeCell ref="B5:C5"/>
    <mergeCell ref="E5:F5"/>
    <mergeCell ref="B6:C6"/>
    <mergeCell ref="E6:F6"/>
    <mergeCell ref="B7:C7"/>
    <mergeCell ref="A1:F1"/>
    <mergeCell ref="B8:C8"/>
  </mergeCell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Judi;Lou</dc:creator>
  <cp:keywords/>
  <dc:description/>
  <cp:lastModifiedBy>SalleThree</cp:lastModifiedBy>
  <cp:lastPrinted>2017-09-07T22:06:37Z</cp:lastPrinted>
  <dcterms:created xsi:type="dcterms:W3CDTF">2009-07-04T21:38:28Z</dcterms:created>
  <dcterms:modified xsi:type="dcterms:W3CDTF">2018-09-11T03:52:22Z</dcterms:modified>
  <cp:category/>
  <cp:version/>
  <cp:contentType/>
  <cp:contentStatus/>
</cp:coreProperties>
</file>