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Eagle\Desktop\"/>
    </mc:Choice>
  </mc:AlternateContent>
  <xr:revisionPtr revIDLastSave="0" documentId="13_ncr:1_{76997E96-0353-4EB5-96F2-069053CB750E}" xr6:coauthVersionLast="44" xr6:coauthVersionMax="44" xr10:uidLastSave="{00000000-0000-0000-0000-000000000000}"/>
  <workbookProtection workbookPassword="A6CD" lockStructure="1" lockWindows="1"/>
  <bookViews>
    <workbookView xWindow="-120" yWindow="-120" windowWidth="19440" windowHeight="10440"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E34" i="1"/>
  <c r="E33" i="1"/>
  <c r="E32" i="1"/>
  <c r="E31" i="1"/>
  <c r="E30" i="1"/>
  <c r="D27" i="1"/>
  <c r="D26" i="1"/>
  <c r="D25" i="1"/>
  <c r="D24" i="1"/>
  <c r="D23" i="1"/>
  <c r="D22" i="1"/>
  <c r="G11" i="1"/>
  <c r="A11" i="4"/>
  <c r="A17" i="4"/>
  <c r="A15" i="4"/>
  <c r="A14" i="4"/>
  <c r="A13" i="4"/>
  <c r="A21" i="2" l="1"/>
  <c r="J35" i="1" l="1"/>
  <c r="J31" i="1"/>
  <c r="A25" i="2"/>
  <c r="J27" i="1" s="1"/>
  <c r="A24" i="2"/>
  <c r="J26" i="1" s="1"/>
  <c r="J23" i="1"/>
  <c r="A20" i="2"/>
  <c r="J22" i="1" s="1"/>
  <c r="J30" i="1"/>
  <c r="G15" i="1"/>
  <c r="G10" i="1"/>
  <c r="G12" i="1"/>
  <c r="G14" i="1"/>
  <c r="G16" i="1"/>
  <c r="G17" i="1"/>
  <c r="G22" i="1"/>
  <c r="G23" i="1"/>
  <c r="G24" i="1"/>
  <c r="G25" i="1"/>
  <c r="G26" i="1"/>
  <c r="G27" i="1"/>
  <c r="G30" i="1"/>
  <c r="G31" i="1"/>
  <c r="G32" i="1"/>
  <c r="G33" i="1"/>
  <c r="G34" i="1"/>
  <c r="G35" i="1"/>
  <c r="E23" i="2"/>
  <c r="A23" i="2" s="1"/>
  <c r="J25" i="1" s="1"/>
  <c r="E22" i="2"/>
  <c r="A22" i="2" s="1"/>
  <c r="J24" i="1" s="1"/>
  <c r="D15" i="4"/>
  <c r="J33" i="1"/>
  <c r="D14" i="4"/>
  <c r="J32" i="1"/>
  <c r="E36" i="1"/>
  <c r="J34" i="1"/>
  <c r="C36" i="1"/>
  <c r="D36" i="1"/>
  <c r="F36" i="1"/>
  <c r="G36" i="1" l="1"/>
  <c r="A19" i="2"/>
</calcChain>
</file>

<file path=xl/sharedStrings.xml><?xml version="1.0" encoding="utf-8"?>
<sst xmlns="http://schemas.openxmlformats.org/spreadsheetml/2006/main" count="185" uniqueCount="145">
  <si>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</si>
  <si>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</si>
  <si>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</si>
  <si>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</si>
  <si>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</si>
  <si>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</si>
  <si>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</si>
  <si>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</si>
  <si>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</si>
  <si>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</si>
  <si>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</si>
  <si>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</si>
  <si>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</si>
  <si>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</si>
  <si>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</si>
  <si>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</si>
  <si>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</si>
  <si>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</si>
  <si>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</si>
  <si>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</si>
  <si>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</si>
  <si>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</si>
  <si>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</si>
  <si>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</si>
  <si>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</si>
  <si>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</si>
  <si>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</si>
  <si>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</si>
  <si>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</si>
  <si>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</si>
  <si>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</si>
  <si>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</si>
  <si>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</si>
  <si>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</si>
  <si>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</si>
  <si>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</si>
  <si>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</si>
  <si>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</si>
  <si>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</si>
  <si>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</si>
  <si>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</si>
  <si>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</si>
  <si>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</si>
  <si>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</si>
  <si>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</si>
  <si>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</si>
  <si>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</si>
  <si>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</si>
  <si>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</si>
  <si>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</si>
  <si>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</si>
  <si>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</si>
  <si>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</si>
  <si>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</si>
  <si>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</si>
  <si>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</si>
  <si>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</si>
  <si>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</si>
  <si>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</si>
  <si>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</si>
  <si>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</si>
  <si>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Supplies </t>
    </r>
    <r>
      <rPr>
        <sz val="10"/>
        <rFont val="Arial"/>
        <family val="2"/>
      </rPr>
      <t xml:space="preserve"> (most comm. spend zero)</t>
    </r>
  </si>
  <si>
    <t>(Free conference calls are easy to arrange.  See "Responsibility of Chairs Regarding Finances" [Appendix C of Expense Reimbursement Policy] for details.)</t>
  </si>
  <si>
    <r>
      <t xml:space="preserve">Outside Services </t>
    </r>
    <r>
      <rPr>
        <sz val="10"/>
        <rFont val="Arial"/>
        <family val="2"/>
      </rPr>
      <t xml:space="preserve"> (most comm. spend zero)</t>
    </r>
  </si>
  <si>
    <t>Copying</t>
  </si>
  <si>
    <t>Other (Specify)</t>
  </si>
  <si>
    <t>totals from worksheets</t>
  </si>
  <si>
    <t>Travel for Committee Meetings, as needed:</t>
  </si>
  <si>
    <t>Include only 1) if you are in rotation for a F2F for the coming year                           or 2) you have compelling reason to have a F2F and include that rationalle</t>
  </si>
  <si>
    <t>(Move over into table  at left.)</t>
  </si>
  <si>
    <t>(See your Meeting Planning Document)</t>
  </si>
  <si>
    <t>F2F</t>
  </si>
  <si>
    <t>Airfare</t>
  </si>
  <si>
    <t>Lodging</t>
  </si>
  <si>
    <t>Meals Capped $55/day</t>
  </si>
  <si>
    <t>Mileage (Use $0.14/mile)</t>
  </si>
  <si>
    <t>Misc. Travel</t>
  </si>
  <si>
    <t>Parking</t>
  </si>
  <si>
    <t>Chair's Travel for CoDA Service Conference (CSC) 2021 Ottawa, CA</t>
  </si>
  <si>
    <t>CSC</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</si>
  <si>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</si>
  <si>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</si>
  <si>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</si>
  <si>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</si>
  <si>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</si>
  <si>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</si>
  <si>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</si>
  <si>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</si>
  <si>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</si>
  <si>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</si>
  <si>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</si>
  <si>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</si>
  <si>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</si>
  <si>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</si>
  <si>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</si>
  <si>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</si>
  <si>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</si>
  <si>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</si>
  <si>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</si>
  <si>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</si>
  <si>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</si>
  <si>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</si>
  <si>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</si>
  <si>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</si>
  <si>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</si>
  <si>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</si>
  <si>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</si>
  <si>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</si>
  <si>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</si>
  <si>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</si>
  <si>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</si>
  <si>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</si>
  <si>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</si>
  <si>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</si>
  <si>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</si>
  <si>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</si>
  <si>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</si>
  <si>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</si>
  <si>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</si>
  <si>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</si>
  <si>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</si>
  <si>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</si>
  <si>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</si>
  <si>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</si>
  <si>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</si>
  <si>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</si>
  <si>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</si>
  <si>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</si>
  <si>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</si>
  <si>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</si>
  <si>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</si>
  <si>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</si>
  <si>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</si>
  <si>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</si>
  <si>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</si>
  <si>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</si>
  <si>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</si>
  <si>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</si>
  <si>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</si>
  <si>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</si>
  <si>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Communications </t>
    </r>
    <r>
      <rPr>
        <sz val="10"/>
        <rFont val="Arial"/>
        <family val="2"/>
      </rPr>
      <t>(for example Zoom)</t>
    </r>
  </si>
  <si>
    <t xml:space="preserve"> </t>
  </si>
  <si>
    <t>IMC</t>
  </si>
  <si>
    <t>Greg B</t>
  </si>
  <si>
    <t>Grant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</si>
</sst>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1">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14"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14"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14" fontId="0" fillId="0" borderId="5" xfId="0" applyNumberFormat="1" applyBorder="1"/>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23" xfId="0" applyBorder="1" applyAlignment="1">
      <alignment horizontal="left" wrapText="1"/>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vertical="top"/>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indowProtection="1" topLeftCell="A13" zoomScaleNormal="100" workbookViewId="0">
      <selection activeCell="H9" sqref="H9"/>
    </sheetView>
  </sheetViews>
  <sheetFormatPr defaultRowHeight="12.75" x14ac:dyDescent="0.2"/>
  <cols>
    <col min="1" max="1" width="7" customWidth="1"/>
    <col min="2" max="2" width="25.7109375" customWidth="1"/>
    <col min="3" max="3" width="20.7109375" customWidth="1"/>
    <col min="4" max="4" width="14.42578125" customWidth="1"/>
    <col min="5" max="5" width="8" customWidth="1"/>
    <col min="6" max="7" width="15.5703125" style="51" customWidth="1"/>
    <col min="9" max="9" width="10.5703125" customWidth="1"/>
    <col min="10" max="10" width="9.7109375" bestFit="1" customWidth="1"/>
    <col min="11" max="11" width="15.42578125" customWidth="1"/>
    <col min="12" max="12" width="16.28515625" customWidth="1"/>
    <col min="13" max="13" width="22.85546875" customWidth="1"/>
  </cols>
  <sheetData>
    <row r="1" spans="1:13" ht="21.75" customHeight="1" x14ac:dyDescent="0.2">
      <c r="A1" s="68" t="s">
        <v>0</v>
      </c>
      <c r="B1" s="78"/>
      <c r="C1" s="78"/>
      <c r="D1" s="78"/>
      <c r="E1" s="78"/>
      <c r="F1" s="82" t="s">
        <v>1</v>
      </c>
      <c r="G1" s="80"/>
      <c r="H1" s="69"/>
      <c r="I1" s="69"/>
      <c r="J1" s="69"/>
      <c r="K1" s="69"/>
      <c r="L1" s="69"/>
      <c r="M1" s="69"/>
    </row>
    <row r="2" spans="1:13" ht="150" customHeight="1" x14ac:dyDescent="0.2">
      <c r="A2" s="112" t="s">
        <v>2</v>
      </c>
      <c r="B2" s="112"/>
      <c r="C2" s="112"/>
      <c r="D2" s="112"/>
      <c r="E2" s="112"/>
      <c r="F2" s="112"/>
      <c r="G2" s="81"/>
      <c r="H2" s="112"/>
      <c r="I2" s="112"/>
      <c r="J2" s="112"/>
      <c r="K2" s="112"/>
      <c r="L2" s="112"/>
      <c r="M2" s="112"/>
    </row>
    <row r="3" spans="1:13" ht="28.5" customHeight="1" x14ac:dyDescent="0.2">
      <c r="A3" s="113" t="s">
        <v>3</v>
      </c>
      <c r="B3" s="113"/>
      <c r="C3" s="113"/>
      <c r="D3" s="113"/>
      <c r="E3" s="113"/>
      <c r="F3" s="113"/>
      <c r="G3" s="101"/>
    </row>
    <row r="4" spans="1:13" x14ac:dyDescent="0.2">
      <c r="A4" s="69" t="s">
        <v>4</v>
      </c>
      <c r="F4" s="107"/>
      <c r="G4" s="107"/>
    </row>
    <row r="5" spans="1:13" x14ac:dyDescent="0.2">
      <c r="A5" s="117" t="s">
        <v>5</v>
      </c>
      <c r="B5" s="117"/>
      <c r="C5" s="117"/>
      <c r="F5" s="107"/>
      <c r="G5" s="107"/>
    </row>
    <row r="6" spans="1:13" ht="12.75" customHeight="1" x14ac:dyDescent="0.35">
      <c r="F6" s="107"/>
      <c r="G6" s="86"/>
      <c r="H6" s="110"/>
      <c r="I6" s="110"/>
      <c r="J6" s="110"/>
      <c r="K6" s="3"/>
    </row>
    <row r="7" spans="1:13" ht="12.75" customHeight="1" x14ac:dyDescent="0.35">
      <c r="F7" s="107"/>
      <c r="G7" s="86"/>
      <c r="H7" s="110"/>
      <c r="I7" s="110"/>
      <c r="J7" s="110"/>
      <c r="K7" s="3"/>
    </row>
    <row r="8" spans="1:13" ht="15" x14ac:dyDescent="0.2">
      <c r="A8" s="68"/>
      <c r="F8" s="107" t="s">
        <v>6</v>
      </c>
      <c r="G8" s="87"/>
      <c r="H8" s="3"/>
      <c r="I8" s="3"/>
      <c r="J8" s="3"/>
      <c r="K8" s="3"/>
    </row>
    <row r="9" spans="1:13" ht="15" x14ac:dyDescent="0.2">
      <c r="B9" s="70" t="s">
        <v>7</v>
      </c>
      <c r="C9" s="70" t="s">
        <v>8</v>
      </c>
      <c r="D9" s="73" t="s">
        <v>9</v>
      </c>
      <c r="F9" s="75" t="s">
        <v>10</v>
      </c>
      <c r="G9" s="86"/>
      <c r="H9" s="3"/>
      <c r="I9" s="83"/>
      <c r="J9" s="84"/>
      <c r="K9" s="3"/>
    </row>
    <row r="10" spans="1:13" ht="15" x14ac:dyDescent="0.2">
      <c r="A10" s="71" t="s">
        <v>11</v>
      </c>
      <c r="D10" s="73" t="s">
        <v>12</v>
      </c>
      <c r="E10" s="74"/>
      <c r="F10" s="75" t="s">
        <v>13</v>
      </c>
      <c r="G10" s="86"/>
      <c r="H10" s="109"/>
      <c r="I10" s="109"/>
      <c r="J10" s="109"/>
      <c r="K10" s="109"/>
    </row>
    <row r="11" spans="1:13" ht="15" x14ac:dyDescent="0.2">
      <c r="A11" s="71" t="s">
        <v>14</v>
      </c>
      <c r="D11" s="73" t="s">
        <v>15</v>
      </c>
      <c r="E11" s="74"/>
      <c r="F11" s="75" t="s">
        <v>16</v>
      </c>
      <c r="G11" s="88"/>
      <c r="H11" s="109"/>
      <c r="I11" s="109"/>
      <c r="J11" s="109"/>
      <c r="K11" s="109"/>
    </row>
    <row r="12" spans="1:13" ht="15" x14ac:dyDescent="0.2">
      <c r="A12" s="71" t="s">
        <v>17</v>
      </c>
      <c r="D12" s="73" t="s">
        <v>18</v>
      </c>
      <c r="E12" s="74"/>
      <c r="F12" s="75" t="s">
        <v>19</v>
      </c>
      <c r="G12" s="88"/>
      <c r="H12" s="109"/>
      <c r="I12" s="109"/>
      <c r="J12" s="109"/>
      <c r="K12" s="109"/>
    </row>
    <row r="13" spans="1:13" ht="15" x14ac:dyDescent="0.2">
      <c r="A13" s="71" t="s">
        <v>20</v>
      </c>
      <c r="D13" s="73" t="s">
        <v>12</v>
      </c>
      <c r="E13" s="74"/>
      <c r="F13" s="75" t="s">
        <v>21</v>
      </c>
      <c r="G13" s="88"/>
      <c r="H13" s="109"/>
      <c r="I13" s="109"/>
      <c r="J13" s="109"/>
      <c r="K13" s="109"/>
    </row>
    <row r="14" spans="1:13" ht="15" x14ac:dyDescent="0.2">
      <c r="A14" s="71" t="s">
        <v>22</v>
      </c>
      <c r="D14" s="73" t="s">
        <v>15</v>
      </c>
      <c r="E14" s="74"/>
      <c r="F14" s="75" t="s">
        <v>23</v>
      </c>
      <c r="G14" s="88"/>
      <c r="H14" s="109"/>
      <c r="I14" s="109"/>
      <c r="K14" s="109"/>
    </row>
    <row r="15" spans="1:13" ht="15" x14ac:dyDescent="0.2">
      <c r="A15" s="71" t="s">
        <v>24</v>
      </c>
      <c r="D15" s="73" t="s">
        <v>18</v>
      </c>
      <c r="E15" s="74"/>
      <c r="F15" s="75" t="s">
        <v>25</v>
      </c>
      <c r="G15" s="88"/>
      <c r="H15" s="109"/>
      <c r="I15" s="109"/>
      <c r="K15" s="109"/>
    </row>
    <row r="16" spans="1:13" ht="15" x14ac:dyDescent="0.2">
      <c r="A16" s="71" t="s">
        <v>26</v>
      </c>
      <c r="D16" s="73" t="s">
        <v>15</v>
      </c>
      <c r="E16" s="74"/>
      <c r="F16" s="75" t="s">
        <v>27</v>
      </c>
      <c r="G16" s="86"/>
      <c r="H16" s="109"/>
      <c r="I16" s="109"/>
      <c r="K16" s="109"/>
    </row>
    <row r="17" spans="1:11" ht="15" x14ac:dyDescent="0.2">
      <c r="A17" s="71" t="s">
        <v>28</v>
      </c>
      <c r="D17" s="73" t="s">
        <v>15</v>
      </c>
      <c r="E17" s="74"/>
      <c r="F17" s="75" t="s">
        <v>29</v>
      </c>
      <c r="G17" s="88"/>
      <c r="H17" s="109"/>
      <c r="I17" s="109"/>
      <c r="K17" s="109"/>
    </row>
    <row r="18" spans="1:11" ht="15" x14ac:dyDescent="0.2">
      <c r="A18" s="71" t="s">
        <v>30</v>
      </c>
      <c r="D18" s="73" t="s">
        <v>18</v>
      </c>
      <c r="E18" s="74"/>
      <c r="F18" s="75" t="s">
        <v>31</v>
      </c>
      <c r="G18" s="88"/>
      <c r="H18" s="109"/>
      <c r="I18" s="109"/>
      <c r="K18" s="109"/>
    </row>
    <row r="19" spans="1:11" ht="15" x14ac:dyDescent="0.2">
      <c r="A19" s="71" t="s">
        <v>32</v>
      </c>
      <c r="D19" s="73" t="s">
        <v>12</v>
      </c>
      <c r="E19" s="74"/>
      <c r="F19" s="75" t="s">
        <v>33</v>
      </c>
      <c r="G19" s="86"/>
      <c r="H19" s="109"/>
      <c r="I19" s="109"/>
      <c r="J19" s="109"/>
      <c r="K19" s="109"/>
    </row>
    <row r="20" spans="1:11" ht="15" x14ac:dyDescent="0.2">
      <c r="A20" s="71" t="s">
        <v>34</v>
      </c>
      <c r="D20" s="73" t="s">
        <v>12</v>
      </c>
      <c r="E20" s="74"/>
      <c r="F20" s="75" t="s">
        <v>35</v>
      </c>
      <c r="G20" s="88"/>
      <c r="H20" s="109"/>
      <c r="I20" s="109"/>
      <c r="J20" s="109"/>
      <c r="K20" s="109"/>
    </row>
    <row r="21" spans="1:11" ht="15" x14ac:dyDescent="0.2">
      <c r="A21" s="71" t="s">
        <v>36</v>
      </c>
      <c r="D21" s="73" t="s">
        <v>15</v>
      </c>
      <c r="E21" s="74"/>
      <c r="F21" s="75" t="s">
        <v>37</v>
      </c>
      <c r="G21" s="88"/>
      <c r="H21" s="109"/>
      <c r="I21" s="109"/>
      <c r="J21" s="109"/>
      <c r="K21" s="109"/>
    </row>
    <row r="22" spans="1:11" ht="15" x14ac:dyDescent="0.2">
      <c r="A22" s="71" t="s">
        <v>38</v>
      </c>
      <c r="D22" s="73" t="s">
        <v>15</v>
      </c>
      <c r="E22" s="69"/>
      <c r="F22" s="75" t="s">
        <v>39</v>
      </c>
      <c r="G22" s="88"/>
      <c r="H22" s="109"/>
      <c r="I22" s="109"/>
      <c r="J22" s="109"/>
      <c r="K22" s="109"/>
    </row>
    <row r="23" spans="1:11" ht="15" x14ac:dyDescent="0.2">
      <c r="A23" s="71"/>
      <c r="F23" s="107"/>
      <c r="G23" s="86"/>
      <c r="H23" s="3"/>
      <c r="I23" s="3"/>
      <c r="J23" s="3"/>
      <c r="K23" s="3"/>
    </row>
    <row r="24" spans="1:11" ht="15" x14ac:dyDescent="0.2">
      <c r="A24" s="72" t="s">
        <v>40</v>
      </c>
      <c r="F24" s="107"/>
      <c r="G24" s="107"/>
    </row>
    <row r="25" spans="1:11" ht="15" x14ac:dyDescent="0.2">
      <c r="A25" s="72">
        <v>1</v>
      </c>
      <c r="B25" s="116" t="s">
        <v>41</v>
      </c>
      <c r="C25" s="116"/>
      <c r="D25" s="116"/>
      <c r="E25" s="116"/>
      <c r="F25" s="116"/>
      <c r="G25" s="103"/>
      <c r="I25" s="78"/>
    </row>
    <row r="26" spans="1:11" ht="35.25" customHeight="1" x14ac:dyDescent="0.2">
      <c r="A26" s="72" t="s">
        <v>42</v>
      </c>
      <c r="B26" s="114" t="s">
        <v>43</v>
      </c>
      <c r="C26" s="115"/>
      <c r="D26" s="115"/>
      <c r="E26" s="115"/>
      <c r="F26" s="115"/>
      <c r="G26" s="102"/>
    </row>
    <row r="27" spans="1:11" ht="15" x14ac:dyDescent="0.2">
      <c r="A27" s="71"/>
      <c r="F27" s="107"/>
      <c r="G27" s="107"/>
    </row>
    <row r="28" spans="1:11" ht="15" x14ac:dyDescent="0.2">
      <c r="A28" s="71"/>
      <c r="F28" s="107"/>
      <c r="G28" s="107"/>
    </row>
    <row r="29" spans="1:11" ht="15" x14ac:dyDescent="0.2">
      <c r="A29" s="71"/>
      <c r="F29" s="107"/>
      <c r="G29" s="107"/>
    </row>
    <row r="30" spans="1:11" ht="15" x14ac:dyDescent="0.2">
      <c r="A30" s="71"/>
      <c r="F30" s="107"/>
      <c r="G30" s="107"/>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0"/>
  <sheetViews>
    <sheetView windowProtection="1" tabSelected="1" topLeftCell="A14" zoomScaleNormal="100" workbookViewId="0">
      <selection activeCell="B16" sqref="B16"/>
    </sheetView>
  </sheetViews>
  <sheetFormatPr defaultRowHeight="12.75" x14ac:dyDescent="0.2"/>
  <cols>
    <col min="1" max="1" width="2.85546875" customWidth="1"/>
    <col min="2" max="2" width="40.28515625" customWidth="1"/>
    <col min="3" max="6" width="11.5703125" customWidth="1"/>
    <col min="7" max="7" width="14.28515625" customWidth="1"/>
    <col min="9" max="9" width="10.7109375" customWidth="1"/>
    <col min="10" max="10" width="19.28515625" customWidth="1"/>
  </cols>
  <sheetData>
    <row r="1" spans="1:11" s="1" customFormat="1" ht="35.25" customHeight="1" x14ac:dyDescent="0.25">
      <c r="A1" s="19"/>
      <c r="B1" s="125" t="s">
        <v>44</v>
      </c>
      <c r="C1" s="125"/>
      <c r="D1" s="125"/>
      <c r="E1" s="125"/>
      <c r="F1" s="125"/>
      <c r="G1" s="126"/>
    </row>
    <row r="2" spans="1:11" s="2" customFormat="1" ht="20.100000000000001" customHeight="1" x14ac:dyDescent="0.2">
      <c r="A2" s="20"/>
      <c r="B2" s="34" t="s">
        <v>45</v>
      </c>
      <c r="C2" s="129" t="s">
        <v>142</v>
      </c>
      <c r="D2" s="129"/>
      <c r="E2" s="129"/>
      <c r="F2" s="129"/>
      <c r="G2" s="130"/>
    </row>
    <row r="3" spans="1:11" s="2" customFormat="1" ht="20.100000000000001" customHeight="1" x14ac:dyDescent="0.25">
      <c r="A3" s="20"/>
      <c r="B3" s="34" t="s">
        <v>46</v>
      </c>
      <c r="C3" s="131" t="s">
        <v>143</v>
      </c>
      <c r="D3" s="131"/>
      <c r="E3" s="131"/>
      <c r="F3" s="131"/>
      <c r="G3" s="132"/>
    </row>
    <row r="4" spans="1:11" ht="20.100000000000001" hidden="1" customHeight="1" x14ac:dyDescent="0.2">
      <c r="A4" s="21"/>
      <c r="B4" s="34" t="s">
        <v>47</v>
      </c>
      <c r="C4" s="133"/>
      <c r="D4" s="133"/>
      <c r="E4" s="133"/>
      <c r="F4" s="133"/>
      <c r="G4" s="134"/>
    </row>
    <row r="5" spans="1:11" ht="20.100000000000001" hidden="1" customHeight="1" x14ac:dyDescent="0.2">
      <c r="A5" s="21"/>
      <c r="B5" s="34" t="s">
        <v>48</v>
      </c>
      <c r="C5" s="133"/>
      <c r="D5" s="133"/>
      <c r="E5" s="133"/>
      <c r="F5" s="133"/>
      <c r="G5" s="134"/>
    </row>
    <row r="6" spans="1:11" ht="20.100000000000001" customHeight="1" x14ac:dyDescent="0.2">
      <c r="A6" s="21"/>
      <c r="B6" s="34" t="s">
        <v>49</v>
      </c>
      <c r="C6" s="133">
        <v>8</v>
      </c>
      <c r="D6" s="133"/>
      <c r="E6" s="133"/>
      <c r="F6" s="133"/>
      <c r="G6" s="134"/>
    </row>
    <row r="7" spans="1:11" ht="31.5" customHeight="1" x14ac:dyDescent="0.2">
      <c r="A7" s="21"/>
      <c r="B7" s="127" t="s">
        <v>50</v>
      </c>
      <c r="C7" s="127"/>
      <c r="D7" s="127"/>
      <c r="E7" s="127"/>
      <c r="F7" s="127"/>
      <c r="G7" s="128"/>
    </row>
    <row r="8" spans="1:11" ht="31.5" customHeight="1" x14ac:dyDescent="0.2">
      <c r="A8" s="21"/>
      <c r="B8" s="12" t="s">
        <v>51</v>
      </c>
      <c r="C8" s="7" t="s">
        <v>52</v>
      </c>
      <c r="D8" s="7" t="s">
        <v>53</v>
      </c>
      <c r="E8" s="7" t="s">
        <v>52</v>
      </c>
      <c r="F8" s="9" t="s">
        <v>53</v>
      </c>
      <c r="G8" s="18" t="s">
        <v>54</v>
      </c>
      <c r="H8" s="4"/>
      <c r="I8" s="4"/>
      <c r="J8" s="4"/>
      <c r="K8" s="4"/>
    </row>
    <row r="9" spans="1:11" ht="40.5" customHeight="1" x14ac:dyDescent="0.25">
      <c r="A9" s="21"/>
      <c r="B9" s="85" t="s">
        <v>55</v>
      </c>
      <c r="C9" s="8" t="s">
        <v>56</v>
      </c>
      <c r="D9" s="8" t="s">
        <v>57</v>
      </c>
      <c r="E9" s="8" t="s">
        <v>58</v>
      </c>
      <c r="F9" s="6" t="s">
        <v>59</v>
      </c>
      <c r="G9" s="18">
        <v>2021</v>
      </c>
      <c r="H9" s="5"/>
      <c r="I9" s="5"/>
      <c r="J9" s="5"/>
      <c r="K9" s="4"/>
    </row>
    <row r="10" spans="1:11" ht="20.100000000000001" customHeight="1" x14ac:dyDescent="0.2">
      <c r="A10" s="21"/>
      <c r="B10" s="14" t="s">
        <v>60</v>
      </c>
      <c r="C10" s="29"/>
      <c r="D10" s="27"/>
      <c r="E10" s="27"/>
      <c r="F10" s="28"/>
      <c r="G10" s="23">
        <f>SUM(C10:F10)</f>
        <v>0</v>
      </c>
      <c r="H10" s="4"/>
      <c r="I10" s="4"/>
      <c r="J10" s="4"/>
      <c r="K10" s="4"/>
    </row>
    <row r="11" spans="1:11" ht="20.100000000000001" customHeight="1" x14ac:dyDescent="0.2">
      <c r="A11" s="21"/>
      <c r="B11" s="14" t="s">
        <v>61</v>
      </c>
      <c r="C11" s="29"/>
      <c r="D11" s="29">
        <v>50</v>
      </c>
      <c r="E11" s="29"/>
      <c r="F11" s="30"/>
      <c r="G11" s="23">
        <f>SUM(C11:F11)</f>
        <v>50</v>
      </c>
    </row>
    <row r="12" spans="1:11" ht="20.100000000000001" customHeight="1" x14ac:dyDescent="0.2">
      <c r="A12" s="21"/>
      <c r="B12" s="14" t="s">
        <v>140</v>
      </c>
      <c r="C12" s="29"/>
      <c r="D12" s="29"/>
      <c r="E12" s="29"/>
      <c r="F12" s="30"/>
      <c r="G12" s="23">
        <f>SUM(C12:F12)</f>
        <v>0</v>
      </c>
    </row>
    <row r="13" spans="1:11" ht="26.25" customHeight="1" x14ac:dyDescent="0.2">
      <c r="A13" s="21"/>
      <c r="B13" s="123" t="s">
        <v>62</v>
      </c>
      <c r="C13" s="123"/>
      <c r="D13" s="123"/>
      <c r="E13" s="123"/>
      <c r="F13" s="124"/>
      <c r="G13" s="22"/>
    </row>
    <row r="14" spans="1:11" ht="20.100000000000001" customHeight="1" x14ac:dyDescent="0.2">
      <c r="A14" s="21"/>
      <c r="B14" s="14" t="s">
        <v>63</v>
      </c>
      <c r="C14" s="29"/>
      <c r="D14" s="29"/>
      <c r="E14" s="29"/>
      <c r="F14" s="30"/>
      <c r="G14" s="23">
        <f>SUM(C14:F14)</f>
        <v>0</v>
      </c>
    </row>
    <row r="15" spans="1:11" ht="20.100000000000001" customHeight="1" x14ac:dyDescent="0.2">
      <c r="A15" s="21"/>
      <c r="B15" s="14" t="s">
        <v>64</v>
      </c>
      <c r="C15" s="29"/>
      <c r="D15" s="29"/>
      <c r="E15" s="29"/>
      <c r="F15" s="30"/>
      <c r="G15" s="23">
        <f>SUM(C15:F15)</f>
        <v>0</v>
      </c>
    </row>
    <row r="16" spans="1:11" ht="20.100000000000001" customHeight="1" x14ac:dyDescent="0.2">
      <c r="A16" s="21"/>
      <c r="B16" s="14" t="s">
        <v>144</v>
      </c>
      <c r="C16" s="29"/>
      <c r="D16" s="29"/>
      <c r="E16" s="29">
        <v>10000</v>
      </c>
      <c r="F16" s="30"/>
      <c r="G16" s="23">
        <f>SUM(C16:F16)</f>
        <v>10000</v>
      </c>
    </row>
    <row r="17" spans="1:10" ht="20.100000000000001" customHeight="1" x14ac:dyDescent="0.2">
      <c r="A17" s="21"/>
      <c r="B17" s="14" t="s">
        <v>65</v>
      </c>
      <c r="C17" s="29"/>
      <c r="D17" s="29"/>
      <c r="E17" s="29"/>
      <c r="F17" s="30"/>
      <c r="G17" s="23">
        <f>SUM(C17:F17)</f>
        <v>0</v>
      </c>
    </row>
    <row r="18" spans="1:10" ht="20.100000000000001" customHeight="1" x14ac:dyDescent="0.2">
      <c r="A18" s="21"/>
      <c r="B18" s="10"/>
      <c r="C18" s="29"/>
      <c r="D18" s="29"/>
      <c r="E18" s="29"/>
      <c r="F18" s="31"/>
      <c r="G18" s="22"/>
      <c r="J18" s="118" t="s">
        <v>66</v>
      </c>
    </row>
    <row r="19" spans="1:10" ht="20.100000000000001" customHeight="1" x14ac:dyDescent="0.2">
      <c r="A19" s="21"/>
      <c r="B19" s="15" t="s">
        <v>67</v>
      </c>
      <c r="C19" s="29"/>
      <c r="D19" s="29"/>
      <c r="E19" s="29"/>
      <c r="F19" s="31"/>
      <c r="G19" s="22"/>
      <c r="J19" s="118"/>
    </row>
    <row r="20" spans="1:10" ht="34.5" customHeight="1" x14ac:dyDescent="0.2">
      <c r="A20" s="21"/>
      <c r="B20" s="119" t="s">
        <v>68</v>
      </c>
      <c r="C20" s="119"/>
      <c r="D20" s="119"/>
      <c r="E20" s="119"/>
      <c r="F20" s="120"/>
      <c r="G20" s="22"/>
      <c r="J20" s="79" t="s">
        <v>69</v>
      </c>
    </row>
    <row r="21" spans="1:10" ht="20.100000000000001" customHeight="1" x14ac:dyDescent="0.2">
      <c r="A21" s="21"/>
      <c r="B21" s="63" t="s">
        <v>70</v>
      </c>
      <c r="C21" s="29"/>
      <c r="D21" s="29"/>
      <c r="E21" s="29"/>
      <c r="F21" s="31"/>
      <c r="G21" s="22"/>
      <c r="J21" s="107" t="s">
        <v>71</v>
      </c>
    </row>
    <row r="22" spans="1:10" ht="20.100000000000001" customHeight="1" x14ac:dyDescent="0.2">
      <c r="A22" s="21"/>
      <c r="B22" s="16" t="s">
        <v>72</v>
      </c>
      <c r="C22" s="29"/>
      <c r="D22" s="29">
        <f>J22</f>
        <v>4800</v>
      </c>
      <c r="E22" s="29"/>
      <c r="F22" s="30"/>
      <c r="G22" s="23">
        <f t="shared" ref="G22:G27" si="0">SUM(C22:F22)</f>
        <v>4800</v>
      </c>
      <c r="J22" s="62">
        <f>'F 2 F Worksheet'!A20</f>
        <v>4800</v>
      </c>
    </row>
    <row r="23" spans="1:10" ht="20.100000000000001" customHeight="1" x14ac:dyDescent="0.2">
      <c r="A23" s="21"/>
      <c r="B23" s="16" t="s">
        <v>73</v>
      </c>
      <c r="C23" s="29"/>
      <c r="D23" s="29">
        <f t="shared" ref="D23:D27" si="1">J23</f>
        <v>1368.8999999999999</v>
      </c>
      <c r="E23" s="29"/>
      <c r="F23" s="30"/>
      <c r="G23" s="23">
        <f t="shared" si="0"/>
        <v>1368.8999999999999</v>
      </c>
      <c r="J23" s="62">
        <f>'F 2 F Worksheet'!A21</f>
        <v>1368.8999999999999</v>
      </c>
    </row>
    <row r="24" spans="1:10" ht="20.100000000000001" customHeight="1" x14ac:dyDescent="0.2">
      <c r="A24" s="21"/>
      <c r="B24" s="36" t="s">
        <v>74</v>
      </c>
      <c r="C24" s="29"/>
      <c r="D24" s="29">
        <f t="shared" si="1"/>
        <v>1058.75</v>
      </c>
      <c r="E24" s="29"/>
      <c r="F24" s="30"/>
      <c r="G24" s="23">
        <f t="shared" si="0"/>
        <v>1058.75</v>
      </c>
      <c r="J24" s="62">
        <f>'F 2 F Worksheet'!A22</f>
        <v>1058.75</v>
      </c>
    </row>
    <row r="25" spans="1:10" ht="20.100000000000001" customHeight="1" x14ac:dyDescent="0.2">
      <c r="A25" s="21"/>
      <c r="B25" s="36" t="s">
        <v>75</v>
      </c>
      <c r="C25" s="29"/>
      <c r="D25" s="29">
        <f t="shared" si="1"/>
        <v>70.000000000000014</v>
      </c>
      <c r="E25" s="29"/>
      <c r="F25" s="30"/>
      <c r="G25" s="23">
        <f t="shared" si="0"/>
        <v>70.000000000000014</v>
      </c>
      <c r="J25" s="62">
        <f>'F 2 F Worksheet'!A23</f>
        <v>70.000000000000014</v>
      </c>
    </row>
    <row r="26" spans="1:10" ht="20.100000000000001" customHeight="1" x14ac:dyDescent="0.2">
      <c r="A26" s="21"/>
      <c r="B26" s="16" t="s">
        <v>76</v>
      </c>
      <c r="C26" s="29"/>
      <c r="D26" s="29">
        <f t="shared" si="1"/>
        <v>525</v>
      </c>
      <c r="E26" s="29"/>
      <c r="F26" s="30"/>
      <c r="G26" s="23">
        <f t="shared" si="0"/>
        <v>525</v>
      </c>
      <c r="J26" s="62">
        <f>'F 2 F Worksheet'!A24+'F 2 F Worksheet'!A26+'F 2 F Worksheet'!A27</f>
        <v>525</v>
      </c>
    </row>
    <row r="27" spans="1:10" ht="20.100000000000001" customHeight="1" x14ac:dyDescent="0.2">
      <c r="A27" s="21"/>
      <c r="B27" s="16" t="s">
        <v>77</v>
      </c>
      <c r="C27" s="29"/>
      <c r="D27" s="29">
        <f t="shared" si="1"/>
        <v>345</v>
      </c>
      <c r="E27" s="29"/>
      <c r="F27" s="30"/>
      <c r="G27" s="23">
        <f t="shared" si="0"/>
        <v>345</v>
      </c>
      <c r="J27" s="62">
        <f>'F 2 F Worksheet'!A25</f>
        <v>345</v>
      </c>
    </row>
    <row r="28" spans="1:10" ht="20.100000000000001" customHeight="1" x14ac:dyDescent="0.2">
      <c r="A28" s="21"/>
      <c r="B28" s="10"/>
      <c r="C28" s="29"/>
      <c r="D28" s="29"/>
      <c r="E28" s="29"/>
      <c r="F28" s="31"/>
      <c r="G28" s="22"/>
    </row>
    <row r="29" spans="1:10" ht="20.100000000000001" customHeight="1" x14ac:dyDescent="0.2">
      <c r="A29" s="21"/>
      <c r="B29" s="121" t="s">
        <v>78</v>
      </c>
      <c r="C29" s="121"/>
      <c r="D29" s="121"/>
      <c r="E29" s="121"/>
      <c r="F29" s="122"/>
      <c r="G29" s="22"/>
      <c r="J29" s="107" t="s">
        <v>79</v>
      </c>
    </row>
    <row r="30" spans="1:10" ht="20.100000000000001" customHeight="1" x14ac:dyDescent="0.2">
      <c r="A30" s="21"/>
      <c r="B30" s="16" t="s">
        <v>72</v>
      </c>
      <c r="C30" s="29"/>
      <c r="D30" s="29"/>
      <c r="E30" s="29">
        <f>J30</f>
        <v>650</v>
      </c>
      <c r="F30" s="30"/>
      <c r="G30" s="23">
        <f t="shared" ref="G30:G35" si="2">SUM(C30:F30)</f>
        <v>650</v>
      </c>
      <c r="J30" s="29">
        <f>'CSC Worksheet'!A12</f>
        <v>650</v>
      </c>
    </row>
    <row r="31" spans="1:10" ht="20.100000000000001" customHeight="1" x14ac:dyDescent="0.2">
      <c r="A31" s="21"/>
      <c r="B31" s="16" t="s">
        <v>73</v>
      </c>
      <c r="C31" s="29"/>
      <c r="D31" s="29"/>
      <c r="E31" s="29">
        <f t="shared" ref="E31:E35" si="3">J31</f>
        <v>409.5</v>
      </c>
      <c r="F31" s="30"/>
      <c r="G31" s="23">
        <f t="shared" si="2"/>
        <v>409.5</v>
      </c>
      <c r="J31" s="29">
        <f>'CSC Worksheet'!A13</f>
        <v>409.5</v>
      </c>
    </row>
    <row r="32" spans="1:10" ht="20.100000000000001" customHeight="1" x14ac:dyDescent="0.2">
      <c r="A32" s="21"/>
      <c r="B32" s="36" t="s">
        <v>80</v>
      </c>
      <c r="C32" s="29"/>
      <c r="D32" s="29"/>
      <c r="E32" s="29">
        <f t="shared" si="3"/>
        <v>404.20000000000005</v>
      </c>
      <c r="F32" s="30"/>
      <c r="G32" s="23">
        <f t="shared" si="2"/>
        <v>404.20000000000005</v>
      </c>
      <c r="J32" s="29">
        <f>'CSC Worksheet'!A14</f>
        <v>404.20000000000005</v>
      </c>
    </row>
    <row r="33" spans="1:10" ht="20.100000000000001" customHeight="1" x14ac:dyDescent="0.2">
      <c r="A33" s="21"/>
      <c r="B33" s="36" t="s">
        <v>75</v>
      </c>
      <c r="C33" s="29"/>
      <c r="D33" s="29"/>
      <c r="E33" s="29">
        <f t="shared" si="3"/>
        <v>5.6000000000000005</v>
      </c>
      <c r="F33" s="30"/>
      <c r="G33" s="23">
        <f t="shared" si="2"/>
        <v>5.6000000000000005</v>
      </c>
      <c r="J33" s="29">
        <f>'CSC Worksheet'!A15</f>
        <v>5.6000000000000005</v>
      </c>
    </row>
    <row r="34" spans="1:10" ht="20.100000000000001" customHeight="1" x14ac:dyDescent="0.2">
      <c r="A34" s="21"/>
      <c r="B34" s="16" t="s">
        <v>76</v>
      </c>
      <c r="C34" s="29"/>
      <c r="D34" s="29"/>
      <c r="E34" s="29">
        <f t="shared" si="3"/>
        <v>50</v>
      </c>
      <c r="F34" s="30"/>
      <c r="G34" s="23">
        <f t="shared" si="2"/>
        <v>50</v>
      </c>
      <c r="J34" s="29">
        <f>'CSC Worksheet'!A16+'CSC Worksheet'!A18+'CSC Worksheet'!A19</f>
        <v>50</v>
      </c>
    </row>
    <row r="35" spans="1:10" ht="20.100000000000001" customHeight="1" thickBot="1" x14ac:dyDescent="0.25">
      <c r="A35" s="21"/>
      <c r="B35" s="17" t="s">
        <v>77</v>
      </c>
      <c r="C35" s="32"/>
      <c r="D35" s="32"/>
      <c r="E35" s="29">
        <f t="shared" si="3"/>
        <v>90</v>
      </c>
      <c r="F35" s="33"/>
      <c r="G35" s="23">
        <f t="shared" si="2"/>
        <v>90</v>
      </c>
      <c r="J35" s="29">
        <f>'CSC Worksheet'!A17</f>
        <v>90</v>
      </c>
    </row>
    <row r="36" spans="1:10" ht="20.100000000000001" customHeight="1" thickBot="1" x14ac:dyDescent="0.25">
      <c r="A36" s="21"/>
      <c r="B36" s="11" t="s">
        <v>81</v>
      </c>
      <c r="C36" s="24">
        <f>SUM(C10:C35)</f>
        <v>0</v>
      </c>
      <c r="D36" s="24">
        <f>SUM(D10:D35)</f>
        <v>8217.65</v>
      </c>
      <c r="E36" s="24">
        <f>SUM(E10:E35)</f>
        <v>11609.300000000001</v>
      </c>
      <c r="F36" s="25">
        <f>SUM(F10:F35)</f>
        <v>0</v>
      </c>
      <c r="G36" s="26">
        <f>SUM(G10:G35)</f>
        <v>19826.95</v>
      </c>
    </row>
    <row r="37" spans="1:10" ht="13.5" thickTop="1" x14ac:dyDescent="0.2">
      <c r="A37" s="3"/>
      <c r="B37" s="37"/>
      <c r="C37" s="3"/>
      <c r="D37" s="3"/>
      <c r="E37" s="3"/>
    </row>
    <row r="38" spans="1:10" x14ac:dyDescent="0.2">
      <c r="B38" s="35" t="s">
        <v>82</v>
      </c>
      <c r="C38" s="111">
        <v>44031</v>
      </c>
      <c r="D38" s="13"/>
    </row>
    <row r="39" spans="1:10" x14ac:dyDescent="0.2">
      <c r="B39" s="38" t="s">
        <v>83</v>
      </c>
    </row>
    <row r="40" spans="1:10" x14ac:dyDescent="0.2">
      <c r="B40" s="41" t="s">
        <v>84</v>
      </c>
    </row>
  </sheetData>
  <mergeCells count="11">
    <mergeCell ref="J18:J19"/>
    <mergeCell ref="B20:F20"/>
    <mergeCell ref="B29:F29"/>
    <mergeCell ref="B13:F13"/>
    <mergeCell ref="B1:G1"/>
    <mergeCell ref="B7:G7"/>
    <mergeCell ref="C2:G2"/>
    <mergeCell ref="C3:G3"/>
    <mergeCell ref="C4:G4"/>
    <mergeCell ref="C6:G6"/>
    <mergeCell ref="C5:G5"/>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windowProtection="1" topLeftCell="A16" zoomScaleNormal="100" workbookViewId="0">
      <selection activeCell="A17" sqref="A17"/>
    </sheetView>
  </sheetViews>
  <sheetFormatPr defaultRowHeight="12.75" x14ac:dyDescent="0.2"/>
  <cols>
    <col min="1" max="1" width="11.85546875" customWidth="1"/>
    <col min="2" max="2" width="25.28515625" customWidth="1"/>
    <col min="3" max="3" width="10" customWidth="1"/>
    <col min="4" max="4" width="17" customWidth="1"/>
    <col min="5" max="5" width="10.7109375" bestFit="1" customWidth="1"/>
    <col min="6" max="6" width="50.7109375" customWidth="1"/>
  </cols>
  <sheetData>
    <row r="1" spans="1:6" x14ac:dyDescent="0.2">
      <c r="A1" s="117" t="s">
        <v>85</v>
      </c>
      <c r="B1" s="117"/>
      <c r="C1" s="117"/>
      <c r="D1" s="117"/>
      <c r="E1" s="117"/>
      <c r="F1" s="117"/>
    </row>
    <row r="2" spans="1:6" ht="24.75" customHeight="1" x14ac:dyDescent="0.2">
      <c r="A2" s="135" t="s">
        <v>86</v>
      </c>
      <c r="B2" s="135"/>
      <c r="C2" s="135"/>
      <c r="D2" s="135"/>
      <c r="E2" s="135"/>
      <c r="F2" s="135"/>
    </row>
    <row r="3" spans="1:6" ht="36.75" customHeight="1" x14ac:dyDescent="0.2">
      <c r="B3" s="135" t="s">
        <v>87</v>
      </c>
      <c r="C3" s="135"/>
      <c r="D3" s="135"/>
      <c r="E3" s="135"/>
      <c r="F3" s="135"/>
    </row>
    <row r="4" spans="1:6" ht="16.5" customHeight="1" x14ac:dyDescent="0.2">
      <c r="A4" s="138" t="s">
        <v>88</v>
      </c>
      <c r="B4" s="138"/>
      <c r="C4" s="137"/>
      <c r="D4" s="137"/>
      <c r="E4" s="137"/>
      <c r="F4" s="106"/>
    </row>
    <row r="5" spans="1:6" ht="16.5" customHeight="1" x14ac:dyDescent="0.2">
      <c r="A5" s="138" t="s">
        <v>89</v>
      </c>
      <c r="B5" s="138"/>
      <c r="C5" s="137"/>
      <c r="D5" s="137"/>
      <c r="E5" s="137"/>
      <c r="F5" s="106"/>
    </row>
    <row r="6" spans="1:6" ht="16.5" customHeight="1" x14ac:dyDescent="0.2">
      <c r="A6" s="138" t="s">
        <v>90</v>
      </c>
      <c r="B6" s="138"/>
      <c r="C6" s="140"/>
      <c r="D6" s="140"/>
      <c r="E6" s="140"/>
      <c r="F6" s="106"/>
    </row>
    <row r="7" spans="1:6" ht="24.75" customHeight="1" x14ac:dyDescent="0.2">
      <c r="A7" s="139" t="s">
        <v>91</v>
      </c>
      <c r="B7" s="139"/>
      <c r="C7" s="140"/>
      <c r="D7" s="140"/>
      <c r="E7" s="140"/>
      <c r="F7" s="106"/>
    </row>
    <row r="9" spans="1:6" ht="25.5" customHeight="1" x14ac:dyDescent="0.2">
      <c r="A9" s="90">
        <v>8</v>
      </c>
      <c r="B9" s="135" t="s">
        <v>92</v>
      </c>
      <c r="C9" s="135"/>
      <c r="E9" s="118">
        <v>2021</v>
      </c>
      <c r="F9" s="118"/>
    </row>
    <row r="10" spans="1:6" ht="25.5" customHeight="1" x14ac:dyDescent="0.2">
      <c r="A10" s="90">
        <v>1</v>
      </c>
      <c r="B10" s="141" t="s">
        <v>93</v>
      </c>
      <c r="C10" s="135"/>
      <c r="E10" s="105"/>
      <c r="F10" s="105"/>
    </row>
    <row r="11" spans="1:6" ht="25.5" customHeight="1" x14ac:dyDescent="0.2">
      <c r="A11" s="90">
        <v>4</v>
      </c>
      <c r="B11" s="141" t="s">
        <v>94</v>
      </c>
      <c r="C11" s="135"/>
      <c r="E11" s="136" t="s">
        <v>95</v>
      </c>
      <c r="F11" s="136"/>
    </row>
    <row r="12" spans="1:6" ht="27" customHeight="1" x14ac:dyDescent="0.2">
      <c r="A12" s="100">
        <v>4</v>
      </c>
      <c r="B12" s="135" t="s">
        <v>96</v>
      </c>
      <c r="C12" s="135"/>
      <c r="E12" s="40">
        <v>0.14000000000000001</v>
      </c>
      <c r="F12" s="104" t="s">
        <v>97</v>
      </c>
    </row>
    <row r="13" spans="1:6" ht="25.5" customHeight="1" x14ac:dyDescent="0.2">
      <c r="A13" s="91">
        <v>2</v>
      </c>
      <c r="B13" s="135" t="s">
        <v>98</v>
      </c>
      <c r="C13" s="135"/>
      <c r="E13" s="39">
        <v>55</v>
      </c>
      <c r="F13" s="104" t="s">
        <v>99</v>
      </c>
    </row>
    <row r="14" spans="1:6" ht="25.5" customHeight="1" x14ac:dyDescent="0.2">
      <c r="A14" s="90">
        <v>2</v>
      </c>
      <c r="B14" s="135" t="s">
        <v>100</v>
      </c>
      <c r="C14" s="135"/>
      <c r="E14" s="137"/>
      <c r="F14" s="137"/>
    </row>
    <row r="15" spans="1:6" ht="39" customHeight="1" x14ac:dyDescent="0.2">
      <c r="A15" s="90">
        <v>7</v>
      </c>
      <c r="B15" s="135" t="s">
        <v>101</v>
      </c>
      <c r="C15" s="135"/>
    </row>
    <row r="16" spans="1:6" ht="24" customHeight="1" x14ac:dyDescent="0.2">
      <c r="A16" s="90">
        <v>2</v>
      </c>
      <c r="B16" s="135" t="s">
        <v>102</v>
      </c>
      <c r="C16" s="135"/>
    </row>
    <row r="17" spans="1:6" x14ac:dyDescent="0.2">
      <c r="C17" s="146" t="s">
        <v>103</v>
      </c>
      <c r="F17" t="s">
        <v>104</v>
      </c>
    </row>
    <row r="18" spans="1:6" ht="12.75" customHeight="1" x14ac:dyDescent="0.2">
      <c r="A18" t="s">
        <v>105</v>
      </c>
      <c r="C18" s="146"/>
      <c r="F18" s="147" t="s">
        <v>106</v>
      </c>
    </row>
    <row r="19" spans="1:6" ht="12.75" customHeight="1" x14ac:dyDescent="0.2">
      <c r="A19" s="42">
        <f>ROUND(SUM(A20:A27),0)</f>
        <v>8168</v>
      </c>
      <c r="B19" t="s">
        <v>107</v>
      </c>
      <c r="C19" s="146"/>
      <c r="E19" t="s">
        <v>108</v>
      </c>
      <c r="F19" s="148"/>
    </row>
    <row r="20" spans="1:6" ht="24.75" customHeight="1" x14ac:dyDescent="0.2">
      <c r="A20" s="43">
        <f>C20*(IF(A9&lt;1,0,A9-A10))+E20*A14</f>
        <v>4800</v>
      </c>
      <c r="B20" s="16" t="s">
        <v>72</v>
      </c>
      <c r="C20" s="92">
        <v>400</v>
      </c>
      <c r="D20" s="44" t="s">
        <v>109</v>
      </c>
      <c r="E20" s="45">
        <v>1000</v>
      </c>
      <c r="F20" s="46" t="s">
        <v>110</v>
      </c>
    </row>
    <row r="21" spans="1:6" ht="25.5" x14ac:dyDescent="0.2">
      <c r="A21" s="76">
        <f>IF(A13&lt;1,0,(C21*1.17*(((1+ROUNDUP(A13,0))*(ROUNDUP(A11/2,0)+ROUNDUP((A12)/2,0)))-ROUNDDOWN(A15/2,0))))</f>
        <v>1368.8999999999999</v>
      </c>
      <c r="B21" s="16" t="s">
        <v>73</v>
      </c>
      <c r="C21" s="92">
        <v>130</v>
      </c>
      <c r="D21" s="149" t="s">
        <v>111</v>
      </c>
      <c r="E21" s="149"/>
      <c r="F21" s="47" t="s">
        <v>112</v>
      </c>
    </row>
    <row r="22" spans="1:6" ht="25.5" x14ac:dyDescent="0.2">
      <c r="A22" s="43">
        <f>E22*(((A9-A10)*(ROUNDUP(A13,0)+1.5))-A15*0.75)</f>
        <v>1058.75</v>
      </c>
      <c r="B22" s="36" t="s">
        <v>113</v>
      </c>
      <c r="C22" s="92"/>
      <c r="D22" s="48"/>
      <c r="E22" s="49">
        <f>E13</f>
        <v>55</v>
      </c>
      <c r="F22" s="47" t="s">
        <v>114</v>
      </c>
    </row>
    <row r="23" spans="1:6" x14ac:dyDescent="0.2">
      <c r="A23" s="43">
        <f>+C23*E23*(A9+A16)</f>
        <v>70.000000000000014</v>
      </c>
      <c r="B23" s="16" t="s">
        <v>97</v>
      </c>
      <c r="C23" s="93">
        <v>50</v>
      </c>
      <c r="D23" s="77" t="s">
        <v>115</v>
      </c>
      <c r="E23" s="50">
        <f>E12</f>
        <v>0.14000000000000001</v>
      </c>
      <c r="F23" s="46" t="s">
        <v>116</v>
      </c>
    </row>
    <row r="24" spans="1:6" x14ac:dyDescent="0.2">
      <c r="A24" s="43">
        <f>+C24*(IF(A9&lt;1,0,A9-A10))</f>
        <v>525</v>
      </c>
      <c r="B24" s="16" t="s">
        <v>76</v>
      </c>
      <c r="C24" s="92">
        <v>75</v>
      </c>
      <c r="D24" s="108" t="s">
        <v>117</v>
      </c>
      <c r="E24" s="108"/>
      <c r="F24" s="46" t="s">
        <v>118</v>
      </c>
    </row>
    <row r="25" spans="1:6" ht="25.5" x14ac:dyDescent="0.2">
      <c r="A25" s="43">
        <f>C25*(A9*(ROUNDUP(A13,0)+2)-A15-(A10*2))</f>
        <v>345</v>
      </c>
      <c r="B25" s="16" t="s">
        <v>77</v>
      </c>
      <c r="C25" s="92">
        <v>15</v>
      </c>
      <c r="D25" s="149" t="s">
        <v>119</v>
      </c>
      <c r="E25" s="149"/>
      <c r="F25" s="46" t="s">
        <v>120</v>
      </c>
    </row>
    <row r="26" spans="1:6" x14ac:dyDescent="0.2">
      <c r="A26" s="94"/>
      <c r="B26" s="142" t="s">
        <v>121</v>
      </c>
      <c r="C26" s="143"/>
      <c r="D26" s="143"/>
      <c r="E26" s="143"/>
      <c r="F26" s="143"/>
    </row>
    <row r="27" spans="1:6" x14ac:dyDescent="0.2">
      <c r="A27" s="94"/>
      <c r="B27" s="144"/>
      <c r="C27" s="145"/>
      <c r="D27" s="145"/>
      <c r="E27" s="145"/>
      <c r="F27" s="145"/>
    </row>
  </sheetData>
  <mergeCells count="28">
    <mergeCell ref="B26:F26"/>
    <mergeCell ref="B27:F27"/>
    <mergeCell ref="C17:C19"/>
    <mergeCell ref="F18:F19"/>
    <mergeCell ref="D25:E25"/>
    <mergeCell ref="D21:E21"/>
    <mergeCell ref="B9:C9"/>
    <mergeCell ref="B13:C13"/>
    <mergeCell ref="B14:C14"/>
    <mergeCell ref="B15:C15"/>
    <mergeCell ref="B10:C10"/>
    <mergeCell ref="B11:C11"/>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indowProtection="1" topLeftCell="A16" zoomScaleNormal="100" workbookViewId="0">
      <selection activeCell="A12" sqref="A12"/>
    </sheetView>
  </sheetViews>
  <sheetFormatPr defaultRowHeight="12.75" x14ac:dyDescent="0.2"/>
  <cols>
    <col min="1" max="1" width="10.85546875" bestFit="1" customWidth="1"/>
    <col min="2" max="2" width="25.28515625" customWidth="1"/>
    <col min="4" max="4" width="16.28515625" customWidth="1"/>
    <col min="5" max="5" width="10.7109375" bestFit="1" customWidth="1"/>
    <col min="6" max="6" width="50.7109375" customWidth="1"/>
  </cols>
  <sheetData>
    <row r="1" spans="1:10" x14ac:dyDescent="0.2">
      <c r="A1" s="135" t="s">
        <v>122</v>
      </c>
      <c r="B1" s="135"/>
      <c r="C1" s="135"/>
      <c r="D1" s="135"/>
      <c r="E1" s="135"/>
      <c r="F1" s="135"/>
    </row>
    <row r="2" spans="1:10" x14ac:dyDescent="0.2">
      <c r="A2" s="135" t="s">
        <v>123</v>
      </c>
      <c r="B2" s="135"/>
      <c r="C2" s="135"/>
      <c r="D2" s="135"/>
      <c r="E2" s="135"/>
      <c r="F2" s="135"/>
    </row>
    <row r="3" spans="1:10" ht="36.75" customHeight="1" x14ac:dyDescent="0.2">
      <c r="B3" s="135" t="s">
        <v>124</v>
      </c>
      <c r="C3" s="135"/>
      <c r="D3" s="135"/>
      <c r="E3" s="135"/>
      <c r="F3" s="135"/>
    </row>
    <row r="4" spans="1:10" ht="26.25" customHeight="1" x14ac:dyDescent="0.2">
      <c r="A4" s="150" t="s">
        <v>125</v>
      </c>
      <c r="B4" s="150"/>
      <c r="C4" s="150"/>
      <c r="D4" s="150"/>
      <c r="E4" s="150"/>
      <c r="F4" s="150"/>
    </row>
    <row r="5" spans="1:10" ht="26.25" customHeight="1" x14ac:dyDescent="0.2">
      <c r="A5" s="61" t="s">
        <v>141</v>
      </c>
      <c r="B5" s="135" t="s">
        <v>126</v>
      </c>
      <c r="C5" s="135"/>
      <c r="E5" s="118">
        <v>2021</v>
      </c>
      <c r="F5" s="118"/>
    </row>
    <row r="6" spans="1:10" ht="39" customHeight="1" x14ac:dyDescent="0.2">
      <c r="A6" s="61" t="s">
        <v>141</v>
      </c>
      <c r="B6" s="135" t="s">
        <v>127</v>
      </c>
      <c r="C6" s="135"/>
      <c r="E6" s="136" t="s">
        <v>95</v>
      </c>
      <c r="F6" s="136"/>
    </row>
    <row r="7" spans="1:10" ht="39" customHeight="1" x14ac:dyDescent="0.2">
      <c r="A7" s="61">
        <v>1</v>
      </c>
      <c r="B7" s="135" t="s">
        <v>128</v>
      </c>
      <c r="C7" s="135"/>
      <c r="E7" s="64">
        <v>0.14000000000000001</v>
      </c>
      <c r="F7" s="65" t="s">
        <v>97</v>
      </c>
    </row>
    <row r="8" spans="1:10" ht="39" customHeight="1" x14ac:dyDescent="0.2">
      <c r="A8" s="61" t="s">
        <v>141</v>
      </c>
      <c r="B8" s="135" t="s">
        <v>129</v>
      </c>
      <c r="C8" s="135"/>
      <c r="E8" s="66">
        <v>80.84</v>
      </c>
      <c r="F8" s="67" t="s">
        <v>130</v>
      </c>
    </row>
    <row r="9" spans="1:10" ht="24" customHeight="1" x14ac:dyDescent="0.2">
      <c r="E9" s="137"/>
      <c r="F9" s="137"/>
    </row>
    <row r="10" spans="1:10" x14ac:dyDescent="0.2">
      <c r="A10" t="s">
        <v>105</v>
      </c>
      <c r="C10" t="s">
        <v>131</v>
      </c>
    </row>
    <row r="11" spans="1:10" x14ac:dyDescent="0.2">
      <c r="A11" s="52">
        <f>SUM(A12:A17)</f>
        <v>1609.3</v>
      </c>
      <c r="B11" t="s">
        <v>107</v>
      </c>
      <c r="C11" t="s">
        <v>132</v>
      </c>
      <c r="D11" t="s">
        <v>108</v>
      </c>
      <c r="F11" t="s">
        <v>104</v>
      </c>
    </row>
    <row r="12" spans="1:10" ht="27" customHeight="1" x14ac:dyDescent="0.2">
      <c r="A12" s="53">
        <v>650</v>
      </c>
      <c r="B12" s="16" t="s">
        <v>72</v>
      </c>
      <c r="C12" s="95">
        <v>650</v>
      </c>
      <c r="D12" s="54" t="s">
        <v>133</v>
      </c>
      <c r="E12" s="55">
        <v>1000</v>
      </c>
      <c r="F12" s="4" t="s">
        <v>134</v>
      </c>
    </row>
    <row r="13" spans="1:10" ht="25.5" x14ac:dyDescent="0.2">
      <c r="A13" s="53">
        <f>5*C13*1.17/2</f>
        <v>409.5</v>
      </c>
      <c r="B13" s="16" t="s">
        <v>73</v>
      </c>
      <c r="C13" s="99">
        <v>140</v>
      </c>
      <c r="D13" s="117" t="s">
        <v>111</v>
      </c>
      <c r="E13" s="117"/>
      <c r="F13" s="56" t="s">
        <v>135</v>
      </c>
    </row>
    <row r="14" spans="1:10" ht="25.5" x14ac:dyDescent="0.2">
      <c r="A14" s="53">
        <f>5*D14</f>
        <v>404.20000000000005</v>
      </c>
      <c r="B14" s="36" t="s">
        <v>113</v>
      </c>
      <c r="C14" s="95"/>
      <c r="D14" s="57">
        <f>E8</f>
        <v>80.84</v>
      </c>
      <c r="E14" s="104" t="s">
        <v>136</v>
      </c>
      <c r="F14" s="56" t="s">
        <v>137</v>
      </c>
      <c r="J14" s="89"/>
    </row>
    <row r="15" spans="1:10" ht="25.5" x14ac:dyDescent="0.2">
      <c r="A15" s="53">
        <f>40*D15</f>
        <v>5.6000000000000005</v>
      </c>
      <c r="B15" s="16" t="s">
        <v>97</v>
      </c>
      <c r="C15" s="96">
        <v>50</v>
      </c>
      <c r="D15" s="58">
        <f>E7</f>
        <v>0.14000000000000001</v>
      </c>
      <c r="E15" s="104"/>
      <c r="F15" s="4" t="s">
        <v>138</v>
      </c>
    </row>
    <row r="16" spans="1:10" x14ac:dyDescent="0.2">
      <c r="A16" s="53">
        <v>50</v>
      </c>
      <c r="B16" s="16" t="s">
        <v>76</v>
      </c>
      <c r="C16" s="95">
        <v>75</v>
      </c>
      <c r="D16" s="104" t="s">
        <v>117</v>
      </c>
      <c r="E16" s="104"/>
      <c r="F16" s="4"/>
    </row>
    <row r="17" spans="1:6" x14ac:dyDescent="0.2">
      <c r="A17" s="53">
        <f>15*6</f>
        <v>90</v>
      </c>
      <c r="B17" s="16" t="s">
        <v>77</v>
      </c>
      <c r="C17" s="95">
        <v>15</v>
      </c>
      <c r="D17" s="117" t="s">
        <v>119</v>
      </c>
      <c r="E17" s="117"/>
      <c r="F17" s="4" t="s">
        <v>139</v>
      </c>
    </row>
    <row r="18" spans="1:6" x14ac:dyDescent="0.2">
      <c r="A18" s="97"/>
      <c r="B18" s="59" t="s">
        <v>121</v>
      </c>
    </row>
    <row r="19" spans="1:6" x14ac:dyDescent="0.2">
      <c r="A19" s="98"/>
      <c r="B19" s="60"/>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Greg Bieniek</cp:lastModifiedBy>
  <cp:revision/>
  <dcterms:created xsi:type="dcterms:W3CDTF">2009-07-04T21:38:28Z</dcterms:created>
  <dcterms:modified xsi:type="dcterms:W3CDTF">2020-07-20T21:51:57Z</dcterms:modified>
</cp:coreProperties>
</file>