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7430"/>
  <workbookPr autoCompressPictures="0"/>
  <bookViews>
    <workbookView xWindow="0" yWindow="0" windowWidth="25600" windowHeight="13920" firstSheet="1" activeTab="4"/>
  </bookViews>
  <sheets>
    <sheet name="Budget Form (Austere)" sheetId="5" r:id="rId1"/>
    <sheet name="Budget Form" sheetId="1" r:id="rId2"/>
    <sheet name="Wish list" sheetId="6" r:id="rId3"/>
    <sheet name="F 2 F worksheet" sheetId="2" r:id="rId4"/>
    <sheet name="CSC worksheet" sheetId="4" r:id="rId5"/>
  </sheets>
  <definedNames>
    <definedName name="_xlnm.Print_Area" localSheetId="1">'Budget Form'!$A$1:$G$37</definedName>
    <definedName name="_xlnm.Print_Area" localSheetId="0">'Budget Form (Austere)'!$A$1:$G$37</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21" i="2" l="1"/>
  <c r="E8" i="6"/>
  <c r="C3" i="6"/>
  <c r="C4" i="6"/>
  <c r="C5" i="6"/>
  <c r="C6" i="6"/>
  <c r="C2" i="6"/>
  <c r="B7" i="6"/>
  <c r="B6" i="6"/>
  <c r="B2" i="6"/>
  <c r="B3" i="6"/>
  <c r="B4" i="6"/>
  <c r="B5" i="6"/>
  <c r="F33" i="5"/>
  <c r="E33" i="5"/>
  <c r="D33" i="5"/>
  <c r="C33" i="5"/>
  <c r="A18" i="4"/>
  <c r="J32" i="5"/>
  <c r="G32" i="5"/>
  <c r="A17" i="4"/>
  <c r="J31" i="5"/>
  <c r="G31" i="5"/>
  <c r="A16" i="4"/>
  <c r="J30" i="5"/>
  <c r="G30" i="5"/>
  <c r="A15" i="4"/>
  <c r="J29" i="5"/>
  <c r="G29" i="5"/>
  <c r="A14" i="4"/>
  <c r="J28" i="5"/>
  <c r="G28" i="5"/>
  <c r="J27" i="5"/>
  <c r="G27" i="5"/>
  <c r="G24" i="5"/>
  <c r="G23" i="5"/>
  <c r="G22" i="5"/>
  <c r="G21" i="5"/>
  <c r="G20" i="5"/>
  <c r="G19" i="5"/>
  <c r="G15" i="5"/>
  <c r="G14" i="5"/>
  <c r="G12" i="5"/>
  <c r="G11" i="5"/>
  <c r="G10" i="5"/>
  <c r="G33" i="5"/>
  <c r="E33" i="1"/>
  <c r="J31" i="1"/>
  <c r="G31" i="1"/>
  <c r="J28" i="1"/>
  <c r="J29" i="1"/>
  <c r="J30" i="1"/>
  <c r="J32" i="1"/>
  <c r="J27" i="1"/>
  <c r="A12" i="4"/>
  <c r="A20" i="2"/>
  <c r="J20" i="5"/>
  <c r="A19" i="2"/>
  <c r="J19" i="5"/>
  <c r="A23" i="2"/>
  <c r="J23" i="5"/>
  <c r="A11" i="2"/>
  <c r="A24" i="2"/>
  <c r="J24" i="5"/>
  <c r="A22" i="2"/>
  <c r="J22" i="5"/>
  <c r="J22" i="1"/>
  <c r="J21" i="5"/>
  <c r="C33" i="1"/>
  <c r="D33" i="1"/>
  <c r="F33" i="1"/>
  <c r="G32" i="1"/>
  <c r="G30" i="1"/>
  <c r="G29" i="1"/>
  <c r="G28" i="1"/>
  <c r="G24" i="1"/>
  <c r="G23" i="1"/>
  <c r="G22" i="1"/>
  <c r="G21" i="1"/>
  <c r="G20" i="1"/>
  <c r="G19" i="1"/>
  <c r="G15" i="1"/>
  <c r="G14" i="1"/>
  <c r="G12" i="1"/>
  <c r="G11" i="1"/>
  <c r="G10" i="1"/>
  <c r="G27" i="1"/>
  <c r="G33" i="1"/>
  <c r="J23" i="1"/>
  <c r="J19" i="1"/>
  <c r="J21" i="1"/>
  <c r="J20" i="1"/>
  <c r="A18" i="2"/>
  <c r="J24" i="1"/>
</calcChain>
</file>

<file path=xl/sharedStrings.xml><?xml version="1.0" encoding="utf-8"?>
<sst xmlns="http://schemas.openxmlformats.org/spreadsheetml/2006/main" count="184" uniqueCount="99">
  <si>
    <t>COMMITTEE BUDGET PLANNING DOCUMENT - Austere (80% of 2016 budget)</t>
  </si>
  <si>
    <t>NAME of COMMITTEE :</t>
  </si>
  <si>
    <t>IMC</t>
  </si>
  <si>
    <t>NAME of CHAIR (first name &amp; initial):</t>
  </si>
  <si>
    <t>Kevin M</t>
  </si>
  <si>
    <t>Chair's email:</t>
  </si>
  <si>
    <t>Chair's Phone #:</t>
  </si>
  <si>
    <t># of committee members:</t>
  </si>
  <si>
    <t xml:space="preserve">     COMMITTEE BUDGET PROPOSAL FOR JANUARY 2017 through DECEMBER 31, 2017</t>
  </si>
  <si>
    <t>TYPE of EXPENSE</t>
  </si>
  <si>
    <t xml:space="preserve">Estimated Amount </t>
  </si>
  <si>
    <t>Estimated Amount</t>
  </si>
  <si>
    <t>TOTAL</t>
  </si>
  <si>
    <t>1st QTR    2017</t>
  </si>
  <si>
    <t>2nd QTR   2017</t>
  </si>
  <si>
    <t>3rd QTR   2017</t>
  </si>
  <si>
    <t>4th  QTR     2017</t>
  </si>
  <si>
    <r>
      <t xml:space="preserve">Postage </t>
    </r>
    <r>
      <rPr>
        <sz val="10"/>
        <rFont val="Arial"/>
        <family val="2"/>
      </rPr>
      <t xml:space="preserve">  (most comm. spend zero)</t>
    </r>
  </si>
  <si>
    <r>
      <t xml:space="preserve">Supplies </t>
    </r>
    <r>
      <rPr>
        <sz val="10"/>
        <rFont val="Arial"/>
        <family val="2"/>
      </rPr>
      <t xml:space="preserve"> (most comm. spend zero)</t>
    </r>
  </si>
  <si>
    <t>Telephone</t>
  </si>
  <si>
    <t>(Free conference calls are easy to arrange.  See "Responsibility of Chairs Reguarding Finances" [Appendix C of Expense Reimbursement Policy] for details.)</t>
  </si>
  <si>
    <r>
      <t xml:space="preserve">Outside Services </t>
    </r>
    <r>
      <rPr>
        <sz val="10"/>
        <rFont val="Arial"/>
        <family val="2"/>
      </rPr>
      <t xml:space="preserve"> (most comm. spend zero)</t>
    </r>
  </si>
  <si>
    <t>Copying</t>
  </si>
  <si>
    <t>Travel for Committee Meetings, as needed:</t>
  </si>
  <si>
    <t>totals from worksheet</t>
  </si>
  <si>
    <t>(See your Meeting Planning Document)</t>
  </si>
  <si>
    <t>F2F</t>
  </si>
  <si>
    <t>Airfare</t>
  </si>
  <si>
    <t>Lodging</t>
  </si>
  <si>
    <t>Meals*</t>
  </si>
  <si>
    <t>Mileage</t>
  </si>
  <si>
    <t>Misc. Travel</t>
  </si>
  <si>
    <t>Parking</t>
  </si>
  <si>
    <t>Chair's Travel for Conference 2017</t>
  </si>
  <si>
    <t>CSC</t>
  </si>
  <si>
    <t xml:space="preserve">TOTAL EXPENSES </t>
  </si>
  <si>
    <t>*Use $51/day, Finance Committee will adjust for CSC once location is set.</t>
  </si>
  <si>
    <t>Date submitted to Finance Committee:</t>
  </si>
  <si>
    <t>Please submit chair contact information to Finance Committee when you submit this form in case there are questions.</t>
  </si>
  <si>
    <t>Submit to Budget@coda.org 30 days before the start of CSC.</t>
  </si>
  <si>
    <t>COMMITTEE BUDGET PLANNING DOCUMENT</t>
  </si>
  <si>
    <t>Chair's &amp; VEL Travel for Conference 2017</t>
  </si>
  <si>
    <t>COMMITTEE BUDGET PLANNING DOCUMENT - Wish list</t>
  </si>
  <si>
    <t>Total of wish list:</t>
  </si>
  <si>
    <t>Expense</t>
  </si>
  <si>
    <t>Priority, 1=low, 5=High</t>
  </si>
  <si>
    <t>cost for year</t>
  </si>
  <si>
    <t>To not decrease our 2016 budget by 20%.</t>
  </si>
  <si>
    <t>Things to think about in setting up a budget for a face to face (f2f) committee meeting</t>
  </si>
  <si>
    <t>This form can be used to help set up your budget for next year or to estimate the actual cost for your planned f2f and determine if you need to ask for additional funds to cover unforseen expenses at the time of establishing your budget.</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</si>
  <si>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the costs of f2f meetings in CoDA's budget.</t>
  </si>
  <si>
    <t>Committee name:</t>
  </si>
  <si>
    <t>Chair's name:</t>
  </si>
  <si>
    <t>Today's date:</t>
  </si>
  <si>
    <t>If used for planning a specific F2F, starting date of F2F:</t>
  </si>
  <si>
    <t>How many Committee Members (CM) will attend?</t>
  </si>
  <si>
    <t>How many men?</t>
  </si>
  <si>
    <t>Current reimbursement rates</t>
  </si>
  <si>
    <t>How many women? (calculated)</t>
  </si>
  <si>
    <t>How long will your committee meet (days)?</t>
  </si>
  <si>
    <t>Per Diem</t>
  </si>
  <si>
    <t>How many CM will attend from outside North American continent?</t>
  </si>
  <si>
    <t>(CSC Per Diem will be adjusted by Finance Committee when we compile all the budgets.)</t>
  </si>
  <si>
    <t>How many CM will travel home on the last day of the meeting?  (Assume local person does)</t>
  </si>
  <si>
    <t>How many CM live long distances (&gt;50 miles round trip) from major airports?</t>
  </si>
  <si>
    <t>Suggested Averages per CM</t>
  </si>
  <si>
    <t>Assumptions</t>
  </si>
  <si>
    <t>Summary</t>
  </si>
  <si>
    <t>All CM stay in hotel the night before and 2 to a room by gender</t>
  </si>
  <si>
    <t>Total f2f</t>
  </si>
  <si>
    <t>Rates</t>
  </si>
  <si>
    <t xml:space="preserve">for inter continental travelers </t>
  </si>
  <si>
    <t>CM attending less 1 local Add $1,000 for those outside N American Continent</t>
  </si>
  <si>
    <t>per night + tax ~ 12%</t>
  </si>
  <si>
    <t>=(travel day + meeting days) * attenders - travelers leaving on last day if more than one</t>
  </si>
  <si>
    <t>.75 travel day + meeting days +.75 for travel days (except locals) +1 for inter continental travelers</t>
  </si>
  <si>
    <t>Everyone gets 50 miles, those further gets 50 more</t>
  </si>
  <si>
    <t>luggage, etc</t>
  </si>
  <si>
    <t>CM attending less 1 local</t>
  </si>
  <si>
    <t>per day at airport/ hotel</t>
  </si>
  <si>
    <t>Everyone gets 10/day adjusted for local and same day travelers</t>
  </si>
  <si>
    <t>Adjustments for special circumstances</t>
  </si>
  <si>
    <t>Things to think about in setting up a budget for committee chair to attend CSC.</t>
  </si>
  <si>
    <t>This form can be used to help set up your budget for next year.</t>
  </si>
  <si>
    <t>Instructions: Fill in the yellow boxes.  Read the assumptions to see if there might be extra costs that you do not see covered by the calculations in this sheet.  You may change any suggested average, but the finance committee will want to know your reasoning or we may consider changing it back.  This is offered as a tool to help us standardize costs in CoDA's budget.</t>
  </si>
  <si>
    <t xml:space="preserve"> </t>
  </si>
  <si>
    <t>Is the chair planning to attend CSC? Blank="yes", 1="no"</t>
  </si>
  <si>
    <t>CSC is 3.5 days, will chair attend a CoDA called meeting on the day before? Blank="yes", 1="no"</t>
  </si>
  <si>
    <t>No</t>
  </si>
  <si>
    <t>Does committee chair live outside North American continent?</t>
  </si>
  <si>
    <t>Will you travel home the afternoon of the last day of CSC? Blank="yes", 1="no"</t>
  </si>
  <si>
    <t>Do you live less than(&lt;50) from a major airport? Blank="yes", 1="no"</t>
  </si>
  <si>
    <t>Suggested</t>
  </si>
  <si>
    <t>Averages</t>
  </si>
  <si>
    <t>This is for IMC chair and VEL for CSC</t>
  </si>
  <si>
    <t>=travel day + meeting days -last day if traveling that day.</t>
  </si>
  <si>
    <t>.75 travel day +4 CSC days +.75 for travel days (if not traveling home last day) +1 for internationals</t>
  </si>
  <si>
    <t>Everyone gets 10/day adjusts for local and same day travelers</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</si>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</sst>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_(&quot;$&quot;* #,##0.000_);_(&quot;$&quot;* \(#,##0.000\);_(&quot;$&quot;* &quot;-&quot;??_);_(@_)"/>
    <numFmt numFmtId="165" formatCode="0.0"/>
  </numFmts>
  <fonts count="6" x14ac:knownFonts="1">
    <font>
      <sz val="10"/>
      <name val="Arial"/>
      <family val="2"/>
    </font>
    <font>
      <sz val="10"/>
      <name val="Arial"/>
      <family val="2"/>
    </font>
    <font>
      <b/>
      <sz val="10"/>
      <name val="Arial"/>
    </font>
    <font>
      <b/>
      <sz val="12"/>
      <name val="Arial"/>
      <family val="2"/>
    </font>
    <font>
      <sz val="12"/>
      <name val="Arial"/>
      <family val="2"/>
    </font>
    <font>
      <sz val="10"/>
      <name val="Arial"/>
      <family val="2"/>
    </font>
  </fonts>
  <fills count="4">
    <fill>
      <patternFill patternType="none"/>
    </fill>
    <fill>
      <patternFill patternType="gray125"/>
    </fill>
    <fill>
      <patternFill patternType="solid">
        <fgColor rgb="FFFFFF00"/>
        <bgColor indexed="64"/>
      </patternFill>
    </fill>
    <fill>
      <patternFill patternType="solid">
        <fgColor rgb="FFFF99FF"/>
        <bgColor indexed="64"/>
      </patternFill>
    </fill>
  </fills>
  <borders count="25">
    <border>
      <left/>
      <right/>
      <top/>
      <bottom/>
      <diagonal/>
    </border>
    <border>
      <left/>
      <right style="double">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style="medium">
        <color auto="1"/>
      </bottom>
      <diagonal/>
    </border>
    <border>
      <left style="double">
        <color auto="1"/>
      </left>
      <right style="double">
        <color auto="1"/>
      </right>
      <top style="thin">
        <color auto="1"/>
      </top>
      <bottom style="thin">
        <color auto="1"/>
      </bottom>
      <diagonal/>
    </border>
    <border>
      <left style="double">
        <color auto="1"/>
      </left>
      <right/>
      <top style="medium">
        <color auto="1"/>
      </top>
      <bottom/>
      <diagonal/>
    </border>
    <border>
      <left style="double">
        <color auto="1"/>
      </left>
      <right/>
      <top/>
      <bottom/>
      <diagonal/>
    </border>
    <border>
      <left style="thin">
        <color auto="1"/>
      </left>
      <right style="thin">
        <color auto="1"/>
      </right>
      <top style="medium">
        <color auto="1"/>
      </top>
      <bottom style="double">
        <color auto="1"/>
      </bottom>
      <diagonal/>
    </border>
    <border>
      <left style="thin">
        <color auto="1"/>
      </left>
      <right/>
      <top style="medium">
        <color auto="1"/>
      </top>
      <bottom style="double">
        <color auto="1"/>
      </bottom>
      <diagonal/>
    </border>
    <border>
      <left style="double">
        <color auto="1"/>
      </left>
      <right style="thin">
        <color auto="1"/>
      </right>
      <top style="medium">
        <color auto="1"/>
      </top>
      <bottom style="double">
        <color auto="1"/>
      </bottom>
      <diagonal/>
    </border>
    <border>
      <left/>
      <right style="double">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double">
        <color auto="1"/>
      </right>
      <top style="thin">
        <color auto="1"/>
      </top>
      <bottom style="medium">
        <color auto="1"/>
      </bottom>
      <diagonal/>
    </border>
    <border>
      <left/>
      <right/>
      <top style="dotted">
        <color auto="1"/>
      </top>
      <bottom style="dotted">
        <color auto="1"/>
      </bottom>
      <diagonal/>
    </border>
    <border>
      <left style="thin">
        <color auto="1"/>
      </left>
      <right/>
      <top style="thin">
        <color auto="1"/>
      </top>
      <bottom style="thin">
        <color auto="1"/>
      </bottom>
      <diagonal/>
    </border>
    <border>
      <left style="thin">
        <color auto="1"/>
      </left>
      <right/>
      <top/>
      <bottom style="thin">
        <color auto="1"/>
      </bottom>
      <diagonal/>
    </border>
    <border>
      <left/>
      <right/>
      <top style="medium">
        <color auto="1"/>
      </top>
      <bottom style="thin">
        <color auto="1"/>
      </bottom>
      <diagonal/>
    </border>
    <border>
      <left/>
      <right style="double">
        <color auto="1"/>
      </right>
      <top style="medium">
        <color auto="1"/>
      </top>
      <bottom style="thin">
        <color auto="1"/>
      </bottom>
      <diagonal/>
    </border>
    <border>
      <left style="thin">
        <color auto="1"/>
      </left>
      <right/>
      <top/>
      <bottom/>
      <diagonal/>
    </border>
    <border>
      <left/>
      <right/>
      <top style="dotted">
        <color auto="1"/>
      </top>
      <bottom/>
      <diagonal/>
    </border>
    <border>
      <left/>
      <right/>
      <top/>
      <bottom style="dotted">
        <color auto="1"/>
      </bottom>
      <diagonal/>
    </border>
  </borders>
  <cellStyleXfs count="3">
    <xf numFmtId="0" fontId="0" fillId="0" borderId="0"/>
    <xf numFmtId="44" fontId="1" fillId="0" borderId="0" applyFont="0" applyFill="0" applyBorder="0" applyAlignment="0" applyProtection="0"/>
    <xf numFmtId="44" fontId="5" fillId="0" borderId="0" applyFont="0" applyFill="0" applyBorder="0" applyAlignment="0" applyProtection="0"/>
  </cellStyleXfs>
  <cellXfs count="108">
    <xf numFmtId="0" fontId="0" fillId="0" borderId="0" xfId="0"/>
    <xf numFmtId="0" fontId="3" fillId="0" borderId="0" xfId="0" applyFont="1"/>
    <xf numFmtId="0" fontId="4" fillId="0" borderId="0" xfId="0" applyFont="1"/>
    <xf numFmtId="0" fontId="0" fillId="0" borderId="0" xfId="0" applyBorder="1"/>
    <xf numFmtId="0" fontId="0" fillId="0" borderId="0" xfId="0" applyAlignment="1">
      <alignment wrapText="1"/>
    </xf>
    <xf numFmtId="0" fontId="0" fillId="0" borderId="0" xfId="0"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0" fontId="2" fillId="0" borderId="3" xfId="0" applyFont="1" applyBorder="1" applyAlignment="1">
      <alignment horizontal="center" wrapText="1"/>
    </xf>
    <xf numFmtId="0" fontId="0" fillId="0" borderId="0" xfId="0" applyBorder="1" applyAlignment="1">
      <alignment vertical="center"/>
    </xf>
    <xf numFmtId="0" fontId="2" fillId="0" borderId="0" xfId="0" applyFont="1" applyAlignment="1">
      <alignment horizontal="right" vertical="center"/>
    </xf>
    <xf numFmtId="0" fontId="2" fillId="0" borderId="4" xfId="0" applyFont="1" applyBorder="1" applyAlignment="1">
      <alignment horizontal="center" vertical="center"/>
    </xf>
    <xf numFmtId="0" fontId="0" fillId="0" borderId="5" xfId="0" applyBorder="1"/>
    <xf numFmtId="0" fontId="2" fillId="0" borderId="6" xfId="0" applyFont="1" applyBorder="1" applyAlignment="1">
      <alignment vertical="center"/>
    </xf>
    <xf numFmtId="0" fontId="2" fillId="0" borderId="0" xfId="0" applyFont="1"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2" fillId="0" borderId="8" xfId="0" applyFont="1" applyBorder="1" applyAlignment="1">
      <alignment horizontal="center" vertical="center" wrapText="1"/>
    </xf>
    <xf numFmtId="0" fontId="3" fillId="0" borderId="9" xfId="0" applyFont="1" applyBorder="1"/>
    <xf numFmtId="0" fontId="4" fillId="0" borderId="10" xfId="0" applyFont="1" applyBorder="1"/>
    <xf numFmtId="0" fontId="0" fillId="0" borderId="10" xfId="0" applyBorder="1"/>
    <xf numFmtId="4" fontId="0" fillId="0" borderId="8" xfId="0" applyNumberFormat="1" applyBorder="1"/>
    <xf numFmtId="44" fontId="0" fillId="0" borderId="8" xfId="1" applyFont="1" applyBorder="1" applyAlignment="1">
      <alignment wrapText="1"/>
    </xf>
    <xf numFmtId="44" fontId="0" fillId="0" borderId="11" xfId="1" applyFont="1" applyBorder="1" applyAlignment="1">
      <alignment wrapText="1"/>
    </xf>
    <xf numFmtId="44" fontId="0" fillId="0" borderId="12" xfId="1" applyFont="1" applyBorder="1" applyAlignment="1">
      <alignment wrapText="1"/>
    </xf>
    <xf numFmtId="44" fontId="0" fillId="0" borderId="13" xfId="1" applyFont="1" applyBorder="1" applyAlignment="1">
      <alignment wrapText="1"/>
    </xf>
    <xf numFmtId="44" fontId="0" fillId="0" borderId="2" xfId="1" applyFont="1" applyBorder="1" applyAlignment="1">
      <alignment wrapText="1"/>
    </xf>
    <xf numFmtId="44" fontId="0" fillId="0" borderId="14" xfId="1" applyFont="1" applyBorder="1" applyAlignment="1">
      <alignment wrapText="1"/>
    </xf>
    <xf numFmtId="44" fontId="0" fillId="0" borderId="2" xfId="1" applyFont="1" applyBorder="1"/>
    <xf numFmtId="44" fontId="0" fillId="0" borderId="14" xfId="1" applyFont="1" applyBorder="1"/>
    <xf numFmtId="44" fontId="0" fillId="0" borderId="3" xfId="1" applyFont="1" applyBorder="1"/>
    <xf numFmtId="44" fontId="0" fillId="0" borderId="15" xfId="1" applyFont="1" applyBorder="1"/>
    <xf numFmtId="44" fontId="0" fillId="0" borderId="16" xfId="1" applyFont="1" applyBorder="1"/>
    <xf numFmtId="0" fontId="3" fillId="0" borderId="6" xfId="0" applyFont="1" applyBorder="1" applyAlignment="1">
      <alignment horizontal="right" vertical="center"/>
    </xf>
    <xf numFmtId="0" fontId="2" fillId="0" borderId="0" xfId="0" applyFont="1" applyFill="1" applyBorder="1" applyAlignment="1">
      <alignment horizontal="right" vertical="center"/>
    </xf>
    <xf numFmtId="44" fontId="0" fillId="0" borderId="0" xfId="1" applyFont="1"/>
    <xf numFmtId="164" fontId="0" fillId="0" borderId="0" xfId="1" applyNumberFormat="1" applyFont="1"/>
    <xf numFmtId="0" fontId="2" fillId="0" borderId="0" xfId="0" applyFont="1" applyFill="1" applyBorder="1" applyAlignment="1">
      <alignment horizontal="left" vertical="center"/>
    </xf>
    <xf numFmtId="1" fontId="0" fillId="0" borderId="2" xfId="1" applyNumberFormat="1" applyFont="1" applyFill="1" applyBorder="1" applyAlignment="1">
      <alignment vertical="center"/>
    </xf>
    <xf numFmtId="44" fontId="0" fillId="0" borderId="0" xfId="0" applyNumberFormat="1" applyAlignment="1">
      <alignment vertical="center"/>
    </xf>
    <xf numFmtId="44" fontId="0" fillId="0" borderId="2" xfId="1" applyFont="1" applyBorder="1" applyAlignment="1">
      <alignment vertical="center"/>
    </xf>
    <xf numFmtId="0" fontId="0" fillId="0" borderId="17" xfId="0" applyBorder="1" applyAlignment="1">
      <alignment wrapText="1"/>
    </xf>
    <xf numFmtId="0" fontId="0" fillId="0" borderId="17" xfId="0" quotePrefix="1" applyBorder="1" applyAlignment="1">
      <alignment wrapText="1"/>
    </xf>
    <xf numFmtId="0" fontId="0" fillId="0" borderId="17" xfId="0" applyBorder="1"/>
    <xf numFmtId="44" fontId="0" fillId="0" borderId="17" xfId="1" applyFont="1" applyBorder="1" applyAlignment="1">
      <alignment horizontal="left"/>
    </xf>
    <xf numFmtId="164" fontId="0" fillId="0" borderId="17" xfId="1" applyNumberFormat="1" applyFont="1" applyBorder="1" applyAlignment="1">
      <alignment horizontal="left"/>
    </xf>
    <xf numFmtId="164" fontId="0" fillId="0" borderId="0" xfId="2" applyNumberFormat="1" applyFont="1"/>
    <xf numFmtId="44" fontId="0" fillId="0" borderId="0" xfId="2" applyFont="1"/>
    <xf numFmtId="44" fontId="0" fillId="0" borderId="0" xfId="0" applyNumberFormat="1"/>
    <xf numFmtId="44" fontId="0" fillId="0" borderId="2" xfId="2" applyFont="1" applyBorder="1"/>
    <xf numFmtId="0" fontId="0" fillId="0" borderId="0" xfId="0" quotePrefix="1" applyAlignment="1">
      <alignment wrapText="1"/>
    </xf>
    <xf numFmtId="44" fontId="0" fillId="0" borderId="0" xfId="2" applyFont="1" applyAlignment="1">
      <alignment horizontal="left"/>
    </xf>
    <xf numFmtId="164" fontId="0" fillId="0" borderId="0" xfId="2" applyNumberFormat="1" applyFont="1" applyAlignment="1">
      <alignment horizontal="left"/>
    </xf>
    <xf numFmtId="0" fontId="0" fillId="0" borderId="18" xfId="0" applyFill="1" applyBorder="1" applyAlignment="1">
      <alignment vertical="center"/>
    </xf>
    <xf numFmtId="0" fontId="0" fillId="0" borderId="19" xfId="0" applyBorder="1"/>
    <xf numFmtId="0" fontId="0" fillId="2" borderId="2" xfId="0" applyFill="1" applyBorder="1"/>
    <xf numFmtId="44" fontId="0" fillId="0" borderId="2" xfId="0" applyNumberFormat="1" applyBorder="1"/>
    <xf numFmtId="0" fontId="0" fillId="0" borderId="0" xfId="0" applyAlignment="1">
      <alignment horizontal="left" wrapText="1"/>
    </xf>
    <xf numFmtId="0" fontId="0" fillId="0" borderId="17" xfId="0" applyBorder="1" applyAlignment="1">
      <alignment horizontal="left"/>
    </xf>
    <xf numFmtId="0" fontId="0" fillId="0" borderId="0" xfId="0" applyAlignment="1">
      <alignment horizontal="right"/>
    </xf>
    <xf numFmtId="0" fontId="0" fillId="0" borderId="0" xfId="0" applyAlignment="1">
      <alignment horizontal="center"/>
    </xf>
    <xf numFmtId="0" fontId="0" fillId="0" borderId="0" xfId="0" applyAlignment="1">
      <alignment horizontal="left"/>
    </xf>
    <xf numFmtId="0" fontId="0" fillId="2" borderId="0" xfId="0" applyFill="1" applyAlignment="1">
      <alignment wrapText="1"/>
    </xf>
    <xf numFmtId="0" fontId="1" fillId="0" borderId="6" xfId="0" applyFont="1" applyBorder="1" applyAlignment="1">
      <alignment vertical="center"/>
    </xf>
    <xf numFmtId="0" fontId="1" fillId="0" borderId="0" xfId="0" applyFont="1" applyBorder="1" applyAlignment="1">
      <alignment vertical="center"/>
    </xf>
    <xf numFmtId="0" fontId="1" fillId="0" borderId="0" xfId="0" applyFont="1" applyFill="1" applyBorder="1" applyAlignment="1">
      <alignment vertical="center"/>
    </xf>
    <xf numFmtId="1" fontId="1" fillId="2" borderId="2" xfId="1" applyNumberFormat="1" applyFont="1" applyFill="1" applyBorder="1" applyAlignment="1">
      <alignment vertical="center"/>
    </xf>
    <xf numFmtId="165" fontId="1" fillId="2" borderId="2" xfId="1" applyNumberFormat="1" applyFont="1" applyFill="1" applyBorder="1" applyAlignment="1">
      <alignment vertical="center"/>
    </xf>
    <xf numFmtId="44" fontId="1" fillId="3" borderId="17" xfId="1" applyFont="1" applyFill="1" applyBorder="1"/>
    <xf numFmtId="0" fontId="1" fillId="0" borderId="17" xfId="0" quotePrefix="1" applyFont="1" applyBorder="1" applyAlignment="1">
      <alignment horizontal="right" wrapText="1"/>
    </xf>
    <xf numFmtId="44" fontId="1" fillId="3" borderId="17" xfId="1" quotePrefix="1" applyFont="1" applyFill="1" applyBorder="1" applyAlignment="1">
      <alignment horizontal="right" wrapText="1"/>
    </xf>
    <xf numFmtId="0" fontId="1" fillId="3" borderId="17" xfId="1" applyNumberFormat="1" applyFont="1" applyFill="1" applyBorder="1"/>
    <xf numFmtId="44" fontId="1" fillId="2" borderId="2" xfId="1" applyFont="1" applyFill="1" applyBorder="1" applyAlignment="1">
      <alignment vertical="center"/>
    </xf>
    <xf numFmtId="44" fontId="1" fillId="3" borderId="0" xfId="2" applyFont="1" applyFill="1"/>
    <xf numFmtId="0" fontId="1" fillId="0" borderId="0" xfId="0" quotePrefix="1" applyFont="1" applyAlignment="1">
      <alignment horizontal="right" wrapText="1"/>
    </xf>
    <xf numFmtId="44" fontId="1" fillId="0" borderId="0" xfId="2" quotePrefix="1" applyFont="1" applyAlignment="1">
      <alignment horizontal="right" wrapText="1"/>
    </xf>
    <xf numFmtId="44" fontId="1" fillId="2" borderId="6" xfId="2" applyFont="1" applyFill="1" applyBorder="1"/>
    <xf numFmtId="44" fontId="1" fillId="2" borderId="5" xfId="2" applyFont="1" applyFill="1" applyBorder="1"/>
    <xf numFmtId="0" fontId="3" fillId="0" borderId="6" xfId="0" applyFont="1" applyBorder="1" applyAlignment="1">
      <alignment horizontal="center" vertical="center"/>
    </xf>
    <xf numFmtId="0" fontId="3" fillId="0" borderId="14" xfId="0" applyFont="1" applyBorder="1" applyAlignment="1">
      <alignment horizontal="center" vertical="center"/>
    </xf>
    <xf numFmtId="0" fontId="0" fillId="0" borderId="6" xfId="0" applyBorder="1" applyAlignment="1">
      <alignment horizontal="left" vertical="center" wrapText="1"/>
    </xf>
    <xf numFmtId="0" fontId="0" fillId="0" borderId="14" xfId="0" applyBorder="1" applyAlignment="1">
      <alignment horizontal="left"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4" fillId="0" borderId="6" xfId="0" applyFont="1" applyBorder="1" applyAlignment="1">
      <alignment horizontal="left"/>
    </xf>
    <xf numFmtId="0" fontId="4" fillId="0" borderId="14" xfId="0" applyFont="1" applyBorder="1" applyAlignment="1">
      <alignment horizontal="left"/>
    </xf>
    <xf numFmtId="0" fontId="3" fillId="0" borderId="6" xfId="0" applyFont="1" applyBorder="1" applyAlignment="1">
      <alignment horizontal="left"/>
    </xf>
    <xf numFmtId="0" fontId="3" fillId="0" borderId="14" xfId="0" applyFont="1" applyBorder="1" applyAlignment="1">
      <alignment horizontal="left"/>
    </xf>
    <xf numFmtId="0" fontId="0" fillId="0" borderId="6" xfId="0" applyBorder="1" applyAlignment="1">
      <alignment horizontal="left"/>
    </xf>
    <xf numFmtId="0" fontId="0" fillId="0" borderId="14" xfId="0" applyBorder="1" applyAlignment="1">
      <alignment horizontal="left"/>
    </xf>
    <xf numFmtId="0" fontId="0" fillId="0" borderId="4" xfId="0" applyBorder="1" applyAlignment="1">
      <alignment horizontal="center"/>
    </xf>
    <xf numFmtId="0" fontId="0" fillId="0" borderId="0" xfId="0" applyAlignment="1">
      <alignment horizontal="left" wrapText="1"/>
    </xf>
    <xf numFmtId="0" fontId="0" fillId="2" borderId="22" xfId="0" applyFill="1" applyBorder="1" applyAlignment="1">
      <alignment horizontal="left" vertical="center"/>
    </xf>
    <xf numFmtId="0" fontId="0" fillId="2" borderId="0" xfId="0" applyFill="1" applyBorder="1" applyAlignment="1">
      <alignment horizontal="left" vertical="center"/>
    </xf>
    <xf numFmtId="0" fontId="0" fillId="0" borderId="0" xfId="0" applyAlignment="1">
      <alignment horizontal="center" wrapText="1"/>
    </xf>
    <xf numFmtId="14" fontId="0" fillId="0" borderId="0" xfId="0" applyNumberFormat="1" applyAlignment="1">
      <alignment horizontal="center" wrapText="1"/>
    </xf>
    <xf numFmtId="0" fontId="0" fillId="0" borderId="0" xfId="0" applyAlignment="1">
      <alignment horizontal="right"/>
    </xf>
    <xf numFmtId="0" fontId="2" fillId="0" borderId="0" xfId="0" applyFont="1" applyAlignment="1">
      <alignment horizontal="center" vertical="center" wrapText="1"/>
    </xf>
    <xf numFmtId="0" fontId="0" fillId="0" borderId="0" xfId="0" applyAlignment="1">
      <alignment horizontal="center"/>
    </xf>
    <xf numFmtId="0" fontId="0" fillId="2" borderId="22" xfId="0" applyFill="1" applyBorder="1" applyAlignment="1">
      <alignment horizontal="left"/>
    </xf>
    <xf numFmtId="0" fontId="0" fillId="2" borderId="0" xfId="0" applyFill="1" applyBorder="1" applyAlignment="1">
      <alignment horizontal="left"/>
    </xf>
    <xf numFmtId="0" fontId="0" fillId="3" borderId="0" xfId="0" applyFill="1" applyAlignment="1">
      <alignment horizontal="center" wrapText="1"/>
    </xf>
    <xf numFmtId="0" fontId="0" fillId="0" borderId="23" xfId="0" applyBorder="1" applyAlignment="1">
      <alignment horizontal="left" wrapText="1"/>
    </xf>
    <xf numFmtId="0" fontId="0" fillId="0" borderId="24" xfId="0" applyBorder="1" applyAlignment="1">
      <alignment horizontal="left" wrapText="1"/>
    </xf>
    <xf numFmtId="0" fontId="0" fillId="0" borderId="17" xfId="0" applyBorder="1" applyAlignment="1">
      <alignment horizontal="left"/>
    </xf>
    <xf numFmtId="0" fontId="0" fillId="0" borderId="0" xfId="0" applyAlignment="1">
      <alignment horizontal="left"/>
    </xf>
    <xf numFmtId="0" fontId="0" fillId="0" borderId="0" xfId="0" applyAlignment="1">
      <alignment horizontal="right" wrapText="1"/>
    </xf>
  </cellXfs>
  <cellStyles count="3">
    <cellStyle name="Currency" xfId="1" builtinId="4"/>
    <cellStyle name="Currency 2" xfId="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37"/>
  <sheetViews>
    <sheetView topLeftCell="A21" workbookViewId="0">
      <selection activeCell="H6" sqref="H6"/>
    </sheetView>
  </sheetViews>
  <sheetFormatPr baseColWidth="10" defaultColWidth="8.83203125" defaultRowHeight="12" x14ac:dyDescent="0"/>
  <cols>
    <col min="1" max="1" width="2.83203125" customWidth="1"/>
    <col min="2" max="2" width="40.33203125" customWidth="1"/>
    <col min="3" max="6" width="11.5" customWidth="1"/>
    <col min="7" max="7" width="14.33203125" customWidth="1"/>
    <col min="9" max="9" width="10.6640625" customWidth="1"/>
    <col min="10" max="10" width="19.33203125" customWidth="1"/>
  </cols>
  <sheetData>
    <row r="1" spans="1:11" s="1" customFormat="1" ht="35.25" customHeight="1">
      <c r="A1" s="19"/>
      <c r="B1" s="83" t="s">
        <v>0</v>
      </c>
      <c r="C1" s="83"/>
      <c r="D1" s="83"/>
      <c r="E1" s="83"/>
      <c r="F1" s="83"/>
      <c r="G1" s="84"/>
    </row>
    <row r="2" spans="1:11" s="2" customFormat="1" ht="20" customHeight="1">
      <c r="A2" s="20"/>
      <c r="B2" s="34" t="s">
        <v>1</v>
      </c>
      <c r="C2" s="85" t="s">
        <v>2</v>
      </c>
      <c r="D2" s="85"/>
      <c r="E2" s="85"/>
      <c r="F2" s="85"/>
      <c r="G2" s="86"/>
    </row>
    <row r="3" spans="1:11" s="2" customFormat="1" ht="20" customHeight="1">
      <c r="A3" s="20"/>
      <c r="B3" s="34" t="s">
        <v>3</v>
      </c>
      <c r="C3" s="87" t="s">
        <v>4</v>
      </c>
      <c r="D3" s="87"/>
      <c r="E3" s="87"/>
      <c r="F3" s="87"/>
      <c r="G3" s="88"/>
    </row>
    <row r="4" spans="1:11" ht="20" hidden="1" customHeight="1">
      <c r="A4" s="21"/>
      <c r="B4" s="34" t="s">
        <v>5</v>
      </c>
      <c r="C4" s="89"/>
      <c r="D4" s="89"/>
      <c r="E4" s="89"/>
      <c r="F4" s="89"/>
      <c r="G4" s="90"/>
    </row>
    <row r="5" spans="1:11" ht="20" hidden="1" customHeight="1">
      <c r="A5" s="21"/>
      <c r="B5" s="34" t="s">
        <v>6</v>
      </c>
      <c r="C5" s="89"/>
      <c r="D5" s="89"/>
      <c r="E5" s="89"/>
      <c r="F5" s="89"/>
      <c r="G5" s="90"/>
    </row>
    <row r="6" spans="1:11" ht="20" customHeight="1">
      <c r="A6" s="21"/>
      <c r="B6" s="34" t="s">
        <v>7</v>
      </c>
      <c r="C6" s="89">
        <v>6</v>
      </c>
      <c r="D6" s="89"/>
      <c r="E6" s="89"/>
      <c r="F6" s="89"/>
      <c r="G6" s="90"/>
    </row>
    <row r="7" spans="1:11" ht="31.5" customHeight="1">
      <c r="A7" s="21"/>
      <c r="B7" s="79" t="s">
        <v>8</v>
      </c>
      <c r="C7" s="79"/>
      <c r="D7" s="79"/>
      <c r="E7" s="79"/>
      <c r="F7" s="79"/>
      <c r="G7" s="80"/>
    </row>
    <row r="8" spans="1:11" ht="31.5" customHeight="1">
      <c r="A8" s="21"/>
      <c r="B8" s="12" t="s">
        <v>9</v>
      </c>
      <c r="C8" s="7" t="s">
        <v>10</v>
      </c>
      <c r="D8" s="7" t="s">
        <v>11</v>
      </c>
      <c r="E8" s="7" t="s">
        <v>10</v>
      </c>
      <c r="F8" s="9" t="s">
        <v>11</v>
      </c>
      <c r="G8" s="18" t="s">
        <v>12</v>
      </c>
      <c r="H8" s="4"/>
      <c r="I8" s="4"/>
      <c r="J8" s="4"/>
      <c r="K8" s="4"/>
    </row>
    <row r="9" spans="1:11" ht="40.5" customHeight="1">
      <c r="A9" s="21"/>
      <c r="B9" s="13"/>
      <c r="C9" s="8" t="s">
        <v>13</v>
      </c>
      <c r="D9" s="8" t="s">
        <v>14</v>
      </c>
      <c r="E9" s="8" t="s">
        <v>15</v>
      </c>
      <c r="F9" s="6" t="s">
        <v>16</v>
      </c>
      <c r="G9" s="18">
        <v>2017</v>
      </c>
      <c r="H9" s="5"/>
      <c r="I9" s="5"/>
      <c r="J9" s="5"/>
      <c r="K9" s="4"/>
    </row>
    <row r="10" spans="1:11" ht="20" customHeight="1">
      <c r="A10" s="21"/>
      <c r="B10" s="14" t="s">
        <v>17</v>
      </c>
      <c r="C10" s="29"/>
      <c r="D10" s="27"/>
      <c r="E10" s="27"/>
      <c r="F10" s="28"/>
      <c r="G10" s="23">
        <f>SUM(C10:F10)</f>
        <v>0</v>
      </c>
      <c r="H10" s="4"/>
      <c r="I10" s="4"/>
      <c r="J10" s="4"/>
      <c r="K10" s="4"/>
    </row>
    <row r="11" spans="1:11" ht="20" customHeight="1">
      <c r="A11" s="21"/>
      <c r="B11" s="14" t="s">
        <v>18</v>
      </c>
      <c r="C11" s="29"/>
      <c r="D11" s="29"/>
      <c r="E11" s="29"/>
      <c r="F11" s="30"/>
      <c r="G11" s="23">
        <f>SUM(C11:F11)</f>
        <v>0</v>
      </c>
    </row>
    <row r="12" spans="1:11" ht="20" customHeight="1">
      <c r="A12" s="21"/>
      <c r="B12" s="14" t="s">
        <v>19</v>
      </c>
      <c r="C12" s="29"/>
      <c r="D12" s="29"/>
      <c r="E12" s="29"/>
      <c r="F12" s="30"/>
      <c r="G12" s="23">
        <f>SUM(C12:F12)</f>
        <v>0</v>
      </c>
    </row>
    <row r="13" spans="1:11" ht="26.25" customHeight="1">
      <c r="A13" s="21"/>
      <c r="B13" s="81" t="s">
        <v>20</v>
      </c>
      <c r="C13" s="81"/>
      <c r="D13" s="81"/>
      <c r="E13" s="81"/>
      <c r="F13" s="82"/>
      <c r="G13" s="22"/>
    </row>
    <row r="14" spans="1:11" ht="20" customHeight="1">
      <c r="A14" s="21"/>
      <c r="B14" s="14" t="s">
        <v>21</v>
      </c>
      <c r="C14" s="29"/>
      <c r="D14" s="29"/>
      <c r="E14" s="29"/>
      <c r="F14" s="30"/>
      <c r="G14" s="23">
        <f>SUM(C14:F14)</f>
        <v>0</v>
      </c>
    </row>
    <row r="15" spans="1:11" ht="20" customHeight="1">
      <c r="A15" s="21"/>
      <c r="B15" s="14" t="s">
        <v>22</v>
      </c>
      <c r="C15" s="29"/>
      <c r="D15" s="29"/>
      <c r="E15" s="29">
        <v>35</v>
      </c>
      <c r="F15" s="30"/>
      <c r="G15" s="23">
        <f>SUM(C15:F15)</f>
        <v>35</v>
      </c>
    </row>
    <row r="16" spans="1:11" ht="20" customHeight="1">
      <c r="A16" s="21"/>
      <c r="B16" s="10"/>
      <c r="C16" s="29"/>
      <c r="D16" s="29"/>
      <c r="E16" s="29"/>
      <c r="F16" s="31"/>
      <c r="G16" s="22"/>
    </row>
    <row r="17" spans="1:10" ht="20" customHeight="1">
      <c r="A17" s="21"/>
      <c r="B17" s="15" t="s">
        <v>23</v>
      </c>
      <c r="C17" s="29"/>
      <c r="D17" s="29"/>
      <c r="E17" s="29"/>
      <c r="F17" s="31"/>
      <c r="G17" s="22"/>
      <c r="J17" t="s">
        <v>24</v>
      </c>
    </row>
    <row r="18" spans="1:10" ht="20" customHeight="1">
      <c r="A18" s="21"/>
      <c r="B18" s="10" t="s">
        <v>25</v>
      </c>
      <c r="C18" s="29"/>
      <c r="D18" s="29"/>
      <c r="E18" s="29"/>
      <c r="F18" s="31"/>
      <c r="G18" s="22"/>
      <c r="J18" s="61" t="s">
        <v>26</v>
      </c>
    </row>
    <row r="19" spans="1:10" ht="20" customHeight="1">
      <c r="A19" s="21"/>
      <c r="B19" s="16" t="s">
        <v>27</v>
      </c>
      <c r="C19" s="29">
        <v>600</v>
      </c>
      <c r="D19" s="29"/>
      <c r="E19" s="29"/>
      <c r="F19" s="30"/>
      <c r="G19" s="23">
        <f t="shared" ref="G19:G24" si="0">SUM(C19:F19)</f>
        <v>600</v>
      </c>
      <c r="J19" s="57">
        <f>'F 2 F worksheet'!A19</f>
        <v>2000</v>
      </c>
    </row>
    <row r="20" spans="1:10" ht="20" customHeight="1">
      <c r="A20" s="21"/>
      <c r="B20" s="16" t="s">
        <v>28</v>
      </c>
      <c r="C20" s="29">
        <v>300</v>
      </c>
      <c r="D20" s="29"/>
      <c r="E20" s="29"/>
      <c r="F20" s="30"/>
      <c r="G20" s="23">
        <f t="shared" si="0"/>
        <v>300</v>
      </c>
      <c r="J20" s="57">
        <f>'F 2 F worksheet'!A20</f>
        <v>1019.2000000000002</v>
      </c>
    </row>
    <row r="21" spans="1:10" ht="20" customHeight="1">
      <c r="A21" s="21"/>
      <c r="B21" s="64" t="s">
        <v>29</v>
      </c>
      <c r="C21" s="29">
        <v>300</v>
      </c>
      <c r="D21" s="29"/>
      <c r="E21" s="29"/>
      <c r="F21" s="30"/>
      <c r="G21" s="23">
        <f t="shared" si="0"/>
        <v>300</v>
      </c>
      <c r="J21" s="57">
        <f>'F 2 F worksheet'!A21</f>
        <v>879.75</v>
      </c>
    </row>
    <row r="22" spans="1:10" ht="20" customHeight="1">
      <c r="A22" s="21"/>
      <c r="B22" s="16" t="s">
        <v>30</v>
      </c>
      <c r="C22" s="29">
        <v>100</v>
      </c>
      <c r="D22" s="29"/>
      <c r="E22" s="29"/>
      <c r="F22" s="30"/>
      <c r="G22" s="23">
        <f t="shared" si="0"/>
        <v>100</v>
      </c>
      <c r="J22" s="57">
        <f>'F 2 F worksheet'!A22</f>
        <v>243</v>
      </c>
    </row>
    <row r="23" spans="1:10" ht="20" customHeight="1">
      <c r="A23" s="21"/>
      <c r="B23" s="16" t="s">
        <v>31</v>
      </c>
      <c r="C23" s="29">
        <v>37.799999999999997</v>
      </c>
      <c r="D23" s="29"/>
      <c r="E23" s="29"/>
      <c r="F23" s="30"/>
      <c r="G23" s="23">
        <f t="shared" si="0"/>
        <v>37.799999999999997</v>
      </c>
      <c r="J23" s="57">
        <f>'F 2 F worksheet'!A23+'F 2 F worksheet'!A25+'F 2 F worksheet'!A26</f>
        <v>375</v>
      </c>
    </row>
    <row r="24" spans="1:10" ht="20" customHeight="1">
      <c r="A24" s="21"/>
      <c r="B24" s="16" t="s">
        <v>32</v>
      </c>
      <c r="C24" s="29">
        <v>30</v>
      </c>
      <c r="D24" s="29"/>
      <c r="E24" s="29"/>
      <c r="F24" s="30"/>
      <c r="G24" s="23">
        <f t="shared" si="0"/>
        <v>30</v>
      </c>
      <c r="J24" s="57">
        <f>'F 2 F worksheet'!A24</f>
        <v>190</v>
      </c>
    </row>
    <row r="25" spans="1:10" ht="20" customHeight="1">
      <c r="A25" s="21"/>
      <c r="B25" s="10"/>
      <c r="C25" s="29"/>
      <c r="D25" s="29"/>
      <c r="E25" s="29"/>
      <c r="F25" s="31"/>
      <c r="G25" s="22"/>
    </row>
    <row r="26" spans="1:10" ht="20" customHeight="1">
      <c r="A26" s="21"/>
      <c r="B26" s="15" t="s">
        <v>33</v>
      </c>
      <c r="C26" s="29"/>
      <c r="D26" s="29"/>
      <c r="E26" s="29"/>
      <c r="F26" s="31"/>
      <c r="G26" s="22"/>
      <c r="J26" s="61" t="s">
        <v>34</v>
      </c>
    </row>
    <row r="27" spans="1:10" ht="20" customHeight="1">
      <c r="A27" s="21"/>
      <c r="B27" s="16" t="s">
        <v>27</v>
      </c>
      <c r="C27" s="29"/>
      <c r="D27" s="29"/>
      <c r="E27" s="29">
        <v>1200</v>
      </c>
      <c r="F27" s="30"/>
      <c r="G27" s="23">
        <f t="shared" ref="G27:G32" si="1">SUM(C27:F27)</f>
        <v>1200</v>
      </c>
      <c r="J27" s="29">
        <f>'CSC worksheet'!A13</f>
        <v>0</v>
      </c>
    </row>
    <row r="28" spans="1:10" ht="20" customHeight="1">
      <c r="A28" s="21"/>
      <c r="B28" s="16" t="s">
        <v>28</v>
      </c>
      <c r="C28" s="29"/>
      <c r="D28" s="29"/>
      <c r="E28" s="29">
        <v>650</v>
      </c>
      <c r="F28" s="30"/>
      <c r="G28" s="23">
        <f t="shared" si="1"/>
        <v>650</v>
      </c>
      <c r="J28" s="29">
        <f>'CSC worksheet'!A14</f>
        <v>0</v>
      </c>
    </row>
    <row r="29" spans="1:10" ht="20" customHeight="1">
      <c r="A29" s="21"/>
      <c r="B29" s="64" t="s">
        <v>29</v>
      </c>
      <c r="C29" s="29"/>
      <c r="D29" s="29"/>
      <c r="E29" s="29">
        <v>612</v>
      </c>
      <c r="F29" s="30"/>
      <c r="G29" s="23">
        <f t="shared" si="1"/>
        <v>612</v>
      </c>
      <c r="J29" s="29">
        <f>'CSC worksheet'!A15</f>
        <v>0</v>
      </c>
    </row>
    <row r="30" spans="1:10" ht="20" customHeight="1">
      <c r="A30" s="21"/>
      <c r="B30" s="16" t="s">
        <v>30</v>
      </c>
      <c r="C30" s="29"/>
      <c r="D30" s="29"/>
      <c r="E30" s="29">
        <v>100</v>
      </c>
      <c r="F30" s="30"/>
      <c r="G30" s="23">
        <f t="shared" si="1"/>
        <v>100</v>
      </c>
      <c r="J30" s="29">
        <f>'CSC worksheet'!A16</f>
        <v>0</v>
      </c>
    </row>
    <row r="31" spans="1:10" ht="20" customHeight="1">
      <c r="A31" s="21"/>
      <c r="B31" s="16" t="s">
        <v>31</v>
      </c>
      <c r="C31" s="29"/>
      <c r="D31" s="29"/>
      <c r="E31" s="29">
        <v>104</v>
      </c>
      <c r="F31" s="30"/>
      <c r="G31" s="23">
        <f t="shared" si="1"/>
        <v>104</v>
      </c>
      <c r="J31" s="29">
        <f>'CSC worksheet'!A17+'CSC worksheet'!A19+'CSC worksheet'!A20</f>
        <v>0</v>
      </c>
    </row>
    <row r="32" spans="1:10" ht="20" customHeight="1" thickBot="1">
      <c r="A32" s="21"/>
      <c r="B32" s="17" t="s">
        <v>32</v>
      </c>
      <c r="C32" s="32"/>
      <c r="D32" s="32"/>
      <c r="E32" s="32">
        <v>100</v>
      </c>
      <c r="F32" s="33"/>
      <c r="G32" s="23">
        <f t="shared" si="1"/>
        <v>100</v>
      </c>
      <c r="J32" s="29">
        <f>'CSC worksheet'!A18</f>
        <v>0</v>
      </c>
    </row>
    <row r="33" spans="1:7" ht="20" customHeight="1" thickBot="1">
      <c r="A33" s="21"/>
      <c r="B33" s="11" t="s">
        <v>35</v>
      </c>
      <c r="C33" s="24">
        <f>SUM(C10:C32)</f>
        <v>1367.8</v>
      </c>
      <c r="D33" s="24">
        <f>SUM(D10:D32)</f>
        <v>0</v>
      </c>
      <c r="E33" s="24">
        <f>SUM(E10:E32)</f>
        <v>2801</v>
      </c>
      <c r="F33" s="25">
        <f>SUM(F10:F32)</f>
        <v>0</v>
      </c>
      <c r="G33" s="26">
        <f>SUM(G10:G32)</f>
        <v>4168.8</v>
      </c>
    </row>
    <row r="34" spans="1:7" ht="13" thickTop="1">
      <c r="A34" s="3"/>
      <c r="B34" s="65" t="s">
        <v>36</v>
      </c>
      <c r="C34" s="3"/>
      <c r="D34" s="3"/>
      <c r="E34" s="3"/>
    </row>
    <row r="35" spans="1:7">
      <c r="B35" s="35" t="s">
        <v>37</v>
      </c>
      <c r="C35" s="13"/>
      <c r="D35" s="13"/>
    </row>
    <row r="36" spans="1:7">
      <c r="B36" s="66" t="s">
        <v>38</v>
      </c>
    </row>
    <row r="37" spans="1:7">
      <c r="B37" s="38" t="s">
        <v>39</v>
      </c>
    </row>
  </sheetData>
  <mergeCells count="8">
    <mergeCell ref="B7:G7"/>
    <mergeCell ref="B13:F13"/>
    <mergeCell ref="B1:G1"/>
    <mergeCell ref="C2:G2"/>
    <mergeCell ref="C3:G3"/>
    <mergeCell ref="C4:G4"/>
    <mergeCell ref="C5:G5"/>
    <mergeCell ref="C6:G6"/>
  </mergeCells>
  <printOptions gridLines="1"/>
  <pageMargins left="0.25" right="0.25" top="0.25" bottom="0.4" header="0" footer="0.25"/>
  <pageSetup scale="78" orientation="landscape"/>
  <headerFooter alignWithMargins="0">
    <oddFooter>&amp;C2016 CoDA &amp;A</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pageSetUpPr fitToPage="1"/>
  </sheetPr>
  <dimension ref="A1:K37"/>
  <sheetViews>
    <sheetView topLeftCell="A20" workbookViewId="0">
      <selection activeCell="F27" sqref="F27"/>
    </sheetView>
  </sheetViews>
  <sheetFormatPr baseColWidth="10" defaultColWidth="8.83203125" defaultRowHeight="12" x14ac:dyDescent="0"/>
  <cols>
    <col min="1" max="1" width="2.83203125" customWidth="1"/>
    <col min="2" max="2" width="40.33203125" customWidth="1"/>
    <col min="3" max="6" width="11.5" customWidth="1"/>
    <col min="7" max="7" width="14.33203125" customWidth="1"/>
    <col min="9" max="9" width="10.6640625" customWidth="1"/>
    <col min="10" max="10" width="19.33203125" customWidth="1"/>
  </cols>
  <sheetData>
    <row r="1" spans="1:11" s="1" customFormat="1" ht="35.25" customHeight="1">
      <c r="A1" s="19"/>
      <c r="B1" s="83" t="s">
        <v>40</v>
      </c>
      <c r="C1" s="83"/>
      <c r="D1" s="83"/>
      <c r="E1" s="83"/>
      <c r="F1" s="83"/>
      <c r="G1" s="84"/>
    </row>
    <row r="2" spans="1:11" s="2" customFormat="1" ht="20" customHeight="1">
      <c r="A2" s="20"/>
      <c r="B2" s="34" t="s">
        <v>1</v>
      </c>
      <c r="C2" s="85" t="s">
        <v>2</v>
      </c>
      <c r="D2" s="85"/>
      <c r="E2" s="85"/>
      <c r="F2" s="85"/>
      <c r="G2" s="86"/>
    </row>
    <row r="3" spans="1:11" s="2" customFormat="1" ht="20" customHeight="1">
      <c r="A3" s="20"/>
      <c r="B3" s="34" t="s">
        <v>3</v>
      </c>
      <c r="C3" s="87" t="s">
        <v>4</v>
      </c>
      <c r="D3" s="87"/>
      <c r="E3" s="87"/>
      <c r="F3" s="87"/>
      <c r="G3" s="88"/>
    </row>
    <row r="4" spans="1:11" ht="20" hidden="1" customHeight="1">
      <c r="A4" s="21"/>
      <c r="B4" s="34" t="s">
        <v>5</v>
      </c>
      <c r="C4" s="89"/>
      <c r="D4" s="89"/>
      <c r="E4" s="89"/>
      <c r="F4" s="89"/>
      <c r="G4" s="90"/>
    </row>
    <row r="5" spans="1:11" ht="20" hidden="1" customHeight="1">
      <c r="A5" s="21"/>
      <c r="B5" s="34" t="s">
        <v>6</v>
      </c>
      <c r="C5" s="89"/>
      <c r="D5" s="89"/>
      <c r="E5" s="89"/>
      <c r="F5" s="89"/>
      <c r="G5" s="90"/>
    </row>
    <row r="6" spans="1:11" ht="20" customHeight="1">
      <c r="A6" s="21"/>
      <c r="B6" s="34" t="s">
        <v>7</v>
      </c>
      <c r="C6" s="89">
        <v>6</v>
      </c>
      <c r="D6" s="89"/>
      <c r="E6" s="89"/>
      <c r="F6" s="89"/>
      <c r="G6" s="90"/>
    </row>
    <row r="7" spans="1:11" ht="31.5" customHeight="1">
      <c r="A7" s="21"/>
      <c r="B7" s="79" t="s">
        <v>8</v>
      </c>
      <c r="C7" s="79"/>
      <c r="D7" s="79"/>
      <c r="E7" s="79"/>
      <c r="F7" s="79"/>
      <c r="G7" s="80"/>
    </row>
    <row r="8" spans="1:11" ht="31.5" customHeight="1">
      <c r="A8" s="21"/>
      <c r="B8" s="12" t="s">
        <v>9</v>
      </c>
      <c r="C8" s="7" t="s">
        <v>10</v>
      </c>
      <c r="D8" s="7" t="s">
        <v>11</v>
      </c>
      <c r="E8" s="7" t="s">
        <v>10</v>
      </c>
      <c r="F8" s="9" t="s">
        <v>11</v>
      </c>
      <c r="G8" s="18" t="s">
        <v>12</v>
      </c>
      <c r="H8" s="4"/>
      <c r="I8" s="4"/>
      <c r="J8" s="4"/>
      <c r="K8" s="4"/>
    </row>
    <row r="9" spans="1:11" ht="40.5" customHeight="1">
      <c r="A9" s="21"/>
      <c r="B9" s="13"/>
      <c r="C9" s="8" t="s">
        <v>13</v>
      </c>
      <c r="D9" s="8" t="s">
        <v>14</v>
      </c>
      <c r="E9" s="8" t="s">
        <v>15</v>
      </c>
      <c r="F9" s="6" t="s">
        <v>16</v>
      </c>
      <c r="G9" s="18">
        <v>2017</v>
      </c>
      <c r="H9" s="5"/>
      <c r="I9" s="5"/>
      <c r="J9" s="5"/>
      <c r="K9" s="4"/>
    </row>
    <row r="10" spans="1:11" ht="20" customHeight="1">
      <c r="A10" s="21"/>
      <c r="B10" s="14" t="s">
        <v>17</v>
      </c>
      <c r="C10" s="29"/>
      <c r="D10" s="27"/>
      <c r="E10" s="27"/>
      <c r="F10" s="28"/>
      <c r="G10" s="23">
        <f>SUM(C10:F10)</f>
        <v>0</v>
      </c>
      <c r="H10" s="4"/>
      <c r="I10" s="4"/>
      <c r="J10" s="4"/>
      <c r="K10" s="4"/>
    </row>
    <row r="11" spans="1:11" ht="20" customHeight="1">
      <c r="A11" s="21"/>
      <c r="B11" s="14" t="s">
        <v>18</v>
      </c>
      <c r="C11" s="29"/>
      <c r="D11" s="29"/>
      <c r="E11" s="29"/>
      <c r="F11" s="30"/>
      <c r="G11" s="23">
        <f>SUM(C11:F11)</f>
        <v>0</v>
      </c>
    </row>
    <row r="12" spans="1:11" ht="20" customHeight="1">
      <c r="A12" s="21"/>
      <c r="B12" s="14" t="s">
        <v>19</v>
      </c>
      <c r="C12" s="29"/>
      <c r="D12" s="29"/>
      <c r="E12" s="29"/>
      <c r="F12" s="30"/>
      <c r="G12" s="23">
        <f>SUM(C12:F12)</f>
        <v>0</v>
      </c>
    </row>
    <row r="13" spans="1:11" ht="26.25" customHeight="1">
      <c r="A13" s="21"/>
      <c r="B13" s="81" t="s">
        <v>20</v>
      </c>
      <c r="C13" s="81"/>
      <c r="D13" s="81"/>
      <c r="E13" s="81"/>
      <c r="F13" s="82"/>
      <c r="G13" s="22"/>
    </row>
    <row r="14" spans="1:11" ht="20" customHeight="1">
      <c r="A14" s="21"/>
      <c r="B14" s="14" t="s">
        <v>21</v>
      </c>
      <c r="C14" s="29"/>
      <c r="D14" s="29"/>
      <c r="E14" s="29"/>
      <c r="F14" s="30"/>
      <c r="G14" s="23">
        <f>SUM(C14:F14)</f>
        <v>0</v>
      </c>
    </row>
    <row r="15" spans="1:11" ht="20" customHeight="1">
      <c r="A15" s="21"/>
      <c r="B15" s="14" t="s">
        <v>22</v>
      </c>
      <c r="C15" s="29"/>
      <c r="D15" s="29"/>
      <c r="E15" s="29">
        <v>35</v>
      </c>
      <c r="F15" s="30"/>
      <c r="G15" s="23">
        <f>SUM(C15:F15)</f>
        <v>35</v>
      </c>
    </row>
    <row r="16" spans="1:11" ht="20" customHeight="1">
      <c r="A16" s="21"/>
      <c r="B16" s="10"/>
      <c r="C16" s="29"/>
      <c r="D16" s="29"/>
      <c r="E16" s="29"/>
      <c r="F16" s="31"/>
      <c r="G16" s="22"/>
    </row>
    <row r="17" spans="1:10" ht="20" customHeight="1">
      <c r="A17" s="21"/>
      <c r="B17" s="15" t="s">
        <v>23</v>
      </c>
      <c r="C17" s="29"/>
      <c r="D17" s="29"/>
      <c r="E17" s="29"/>
      <c r="F17" s="31"/>
      <c r="G17" s="22"/>
      <c r="J17" t="s">
        <v>24</v>
      </c>
    </row>
    <row r="18" spans="1:10" ht="20" customHeight="1">
      <c r="A18" s="21"/>
      <c r="B18" s="10" t="s">
        <v>25</v>
      </c>
      <c r="C18" s="29"/>
      <c r="D18" s="29"/>
      <c r="E18" s="29"/>
      <c r="F18" s="31"/>
      <c r="G18" s="22"/>
      <c r="J18" s="61" t="s">
        <v>26</v>
      </c>
    </row>
    <row r="19" spans="1:10" ht="20" customHeight="1">
      <c r="A19" s="21"/>
      <c r="B19" s="16" t="s">
        <v>27</v>
      </c>
      <c r="C19" s="29">
        <v>1500</v>
      </c>
      <c r="D19" s="29"/>
      <c r="E19" s="29"/>
      <c r="F19" s="30"/>
      <c r="G19" s="23">
        <f t="shared" ref="G19:G24" si="0">SUM(C19:F19)</f>
        <v>1500</v>
      </c>
      <c r="J19" s="57">
        <f>'F 2 F worksheet'!A19</f>
        <v>2000</v>
      </c>
    </row>
    <row r="20" spans="1:10" ht="20" customHeight="1">
      <c r="A20" s="21"/>
      <c r="B20" s="16" t="s">
        <v>28</v>
      </c>
      <c r="C20" s="29">
        <v>490</v>
      </c>
      <c r="D20" s="29"/>
      <c r="E20" s="29"/>
      <c r="F20" s="30"/>
      <c r="G20" s="23">
        <f t="shared" si="0"/>
        <v>490</v>
      </c>
      <c r="J20" s="57">
        <f>'F 2 F worksheet'!A20</f>
        <v>1019.2000000000002</v>
      </c>
    </row>
    <row r="21" spans="1:10" ht="20" customHeight="1">
      <c r="A21" s="21"/>
      <c r="B21" s="64" t="s">
        <v>29</v>
      </c>
      <c r="C21" s="29">
        <v>600</v>
      </c>
      <c r="D21" s="29"/>
      <c r="E21" s="29"/>
      <c r="F21" s="30"/>
      <c r="G21" s="23">
        <f t="shared" si="0"/>
        <v>600</v>
      </c>
      <c r="J21" s="57">
        <f>'F 2 F worksheet'!A21</f>
        <v>879.75</v>
      </c>
    </row>
    <row r="22" spans="1:10" ht="20" customHeight="1">
      <c r="A22" s="21"/>
      <c r="B22" s="16" t="s">
        <v>30</v>
      </c>
      <c r="C22" s="29">
        <v>250</v>
      </c>
      <c r="D22" s="29"/>
      <c r="E22" s="29"/>
      <c r="F22" s="30"/>
      <c r="G22" s="23">
        <f t="shared" si="0"/>
        <v>250</v>
      </c>
      <c r="J22" s="57">
        <f>'F 2 F worksheet'!A22</f>
        <v>243</v>
      </c>
    </row>
    <row r="23" spans="1:10" ht="20" customHeight="1">
      <c r="A23" s="21"/>
      <c r="B23" s="16" t="s">
        <v>31</v>
      </c>
      <c r="C23" s="29">
        <v>50</v>
      </c>
      <c r="D23" s="29"/>
      <c r="E23" s="29"/>
      <c r="F23" s="30"/>
      <c r="G23" s="23">
        <f t="shared" si="0"/>
        <v>50</v>
      </c>
      <c r="J23" s="57">
        <f>'F 2 F worksheet'!A23+'F 2 F worksheet'!A25+'F 2 F worksheet'!A26</f>
        <v>375</v>
      </c>
    </row>
    <row r="24" spans="1:10" ht="20" customHeight="1">
      <c r="A24" s="21"/>
      <c r="B24" s="16" t="s">
        <v>32</v>
      </c>
      <c r="C24" s="29">
        <v>60</v>
      </c>
      <c r="D24" s="29"/>
      <c r="E24" s="29"/>
      <c r="F24" s="30"/>
      <c r="G24" s="23">
        <f t="shared" si="0"/>
        <v>60</v>
      </c>
      <c r="J24" s="57">
        <f>'F 2 F worksheet'!A24</f>
        <v>190</v>
      </c>
    </row>
    <row r="25" spans="1:10" ht="20" customHeight="1">
      <c r="A25" s="21"/>
      <c r="B25" s="10"/>
      <c r="C25" s="29"/>
      <c r="D25" s="29"/>
      <c r="E25" s="29"/>
      <c r="F25" s="31"/>
      <c r="G25" s="22"/>
    </row>
    <row r="26" spans="1:10" ht="20" customHeight="1">
      <c r="A26" s="21"/>
      <c r="B26" s="15" t="s">
        <v>41</v>
      </c>
      <c r="C26" s="29"/>
      <c r="D26" s="29"/>
      <c r="E26" s="29"/>
      <c r="F26" s="31"/>
      <c r="G26" s="22"/>
      <c r="J26" s="61" t="s">
        <v>34</v>
      </c>
    </row>
    <row r="27" spans="1:10" ht="20" customHeight="1">
      <c r="A27" s="21"/>
      <c r="B27" s="16" t="s">
        <v>27</v>
      </c>
      <c r="C27" s="29"/>
      <c r="D27" s="29"/>
      <c r="E27" s="29">
        <v>1126</v>
      </c>
      <c r="F27" s="30"/>
      <c r="G27" s="23">
        <f t="shared" ref="G27:G32" si="1">SUM(C27:F27)</f>
        <v>1126</v>
      </c>
      <c r="J27" s="29">
        <f>'CSC worksheet'!A13</f>
        <v>0</v>
      </c>
    </row>
    <row r="28" spans="1:10" ht="20" customHeight="1">
      <c r="A28" s="21"/>
      <c r="B28" s="16" t="s">
        <v>28</v>
      </c>
      <c r="C28" s="29"/>
      <c r="D28" s="29"/>
      <c r="E28" s="29">
        <v>500</v>
      </c>
      <c r="F28" s="30"/>
      <c r="G28" s="23">
        <f t="shared" si="1"/>
        <v>500</v>
      </c>
      <c r="J28" s="29">
        <f>'CSC worksheet'!A14</f>
        <v>0</v>
      </c>
    </row>
    <row r="29" spans="1:10" ht="20" customHeight="1">
      <c r="A29" s="21"/>
      <c r="B29" s="64" t="s">
        <v>29</v>
      </c>
      <c r="C29" s="29"/>
      <c r="D29" s="29"/>
      <c r="E29" s="29">
        <v>400</v>
      </c>
      <c r="F29" s="30"/>
      <c r="G29" s="23">
        <f t="shared" si="1"/>
        <v>400</v>
      </c>
      <c r="J29" s="29">
        <f>'CSC worksheet'!A15</f>
        <v>0</v>
      </c>
    </row>
    <row r="30" spans="1:10" ht="20" customHeight="1">
      <c r="A30" s="21"/>
      <c r="B30" s="16" t="s">
        <v>30</v>
      </c>
      <c r="C30" s="29"/>
      <c r="D30" s="29"/>
      <c r="E30" s="29">
        <v>100</v>
      </c>
      <c r="F30" s="30"/>
      <c r="G30" s="23">
        <f t="shared" si="1"/>
        <v>100</v>
      </c>
      <c r="J30" s="29">
        <f>'CSC worksheet'!A16</f>
        <v>0</v>
      </c>
    </row>
    <row r="31" spans="1:10" ht="20" customHeight="1">
      <c r="A31" s="21"/>
      <c r="B31" s="16" t="s">
        <v>31</v>
      </c>
      <c r="C31" s="29"/>
      <c r="D31" s="29"/>
      <c r="E31" s="29">
        <v>50</v>
      </c>
      <c r="F31" s="30"/>
      <c r="G31" s="23">
        <f t="shared" si="1"/>
        <v>50</v>
      </c>
      <c r="J31" s="29">
        <f>'CSC worksheet'!A17+'CSC worksheet'!A19+'CSC worksheet'!A20</f>
        <v>0</v>
      </c>
    </row>
    <row r="32" spans="1:10" ht="20" customHeight="1" thickBot="1">
      <c r="A32" s="21"/>
      <c r="B32" s="17" t="s">
        <v>32</v>
      </c>
      <c r="C32" s="32"/>
      <c r="D32" s="32"/>
      <c r="E32" s="32">
        <v>50</v>
      </c>
      <c r="F32" s="33"/>
      <c r="G32" s="23">
        <f t="shared" si="1"/>
        <v>50</v>
      </c>
      <c r="J32" s="29">
        <f>'CSC worksheet'!A18</f>
        <v>0</v>
      </c>
    </row>
    <row r="33" spans="1:7" ht="20" customHeight="1" thickBot="1">
      <c r="A33" s="21"/>
      <c r="B33" s="11" t="s">
        <v>35</v>
      </c>
      <c r="C33" s="24">
        <f>SUM(C10:C32)</f>
        <v>2950</v>
      </c>
      <c r="D33" s="24">
        <f>SUM(D10:D32)</f>
        <v>0</v>
      </c>
      <c r="E33" s="24">
        <f>SUM(E10:E32)</f>
        <v>2261</v>
      </c>
      <c r="F33" s="25">
        <f>SUM(F10:F32)</f>
        <v>0</v>
      </c>
      <c r="G33" s="26">
        <f>SUM(G10:G32)</f>
        <v>5211</v>
      </c>
    </row>
    <row r="34" spans="1:7" ht="13" thickTop="1">
      <c r="A34" s="3"/>
      <c r="B34" s="65" t="s">
        <v>36</v>
      </c>
      <c r="C34" s="3"/>
      <c r="D34" s="3"/>
      <c r="E34" s="3"/>
    </row>
    <row r="35" spans="1:7">
      <c r="B35" s="35" t="s">
        <v>37</v>
      </c>
      <c r="C35" s="13"/>
      <c r="D35" s="13"/>
    </row>
    <row r="36" spans="1:7">
      <c r="B36" s="66" t="s">
        <v>38</v>
      </c>
    </row>
    <row r="37" spans="1:7">
      <c r="B37" s="38" t="s">
        <v>39</v>
      </c>
    </row>
  </sheetData>
  <mergeCells count="8">
    <mergeCell ref="B13:F13"/>
    <mergeCell ref="B1:G1"/>
    <mergeCell ref="B7:G7"/>
    <mergeCell ref="C2:G2"/>
    <mergeCell ref="C3:G3"/>
    <mergeCell ref="C4:G4"/>
    <mergeCell ref="C6:G6"/>
    <mergeCell ref="C5:G5"/>
  </mergeCells>
  <phoneticPr fontId="0" type="noConversion"/>
  <printOptions gridLines="1"/>
  <pageMargins left="0.25" right="0.25" top="0.25" bottom="0.4" header="0" footer="0.25"/>
  <pageSetup scale="78" orientation="landscape"/>
  <headerFooter alignWithMargins="0">
    <oddFooter>&amp;C2016 CoDA &amp;A</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4"/>
  <sheetViews>
    <sheetView workbookViewId="0">
      <selection activeCell="E10" sqref="E10"/>
    </sheetView>
  </sheetViews>
  <sheetFormatPr baseColWidth="10" defaultColWidth="8.83203125" defaultRowHeight="12" x14ac:dyDescent="0"/>
  <cols>
    <col min="1" max="1" width="3.1640625" customWidth="1"/>
    <col min="2" max="2" width="36.33203125" customWidth="1"/>
    <col min="3" max="3" width="10.33203125" customWidth="1"/>
    <col min="4" max="4" width="11.6640625" customWidth="1"/>
  </cols>
  <sheetData>
    <row r="1" spans="2:7" ht="15">
      <c r="B1" s="83" t="s">
        <v>42</v>
      </c>
      <c r="C1" s="83"/>
      <c r="D1" s="83"/>
      <c r="E1" s="83"/>
      <c r="F1" s="83"/>
      <c r="G1" s="84"/>
    </row>
    <row r="2" spans="2:7">
      <c r="B2" t="str">
        <f>'Budget Form'!B2:G2</f>
        <v>NAME of COMMITTEE :</v>
      </c>
      <c r="C2" s="91" t="str">
        <f>'Budget Form'!C2:H2</f>
        <v>IMC</v>
      </c>
      <c r="D2" s="91"/>
      <c r="E2" s="91"/>
      <c r="F2" s="91"/>
      <c r="G2" s="91"/>
    </row>
    <row r="3" spans="2:7">
      <c r="B3" t="str">
        <f>'Budget Form'!B3:G3</f>
        <v>NAME of CHAIR (first name &amp; initial):</v>
      </c>
      <c r="C3" s="91" t="str">
        <f>'Budget Form'!C3:H3</f>
        <v>Kevin M</v>
      </c>
      <c r="D3" s="91"/>
      <c r="E3" s="91"/>
      <c r="F3" s="91"/>
      <c r="G3" s="91"/>
    </row>
    <row r="4" spans="2:7" hidden="1">
      <c r="B4" t="str">
        <f>'Budget Form'!B4:G4</f>
        <v>Chair's email:</v>
      </c>
      <c r="C4" s="91">
        <f>'Budget Form'!C4:H4</f>
        <v>0</v>
      </c>
      <c r="D4" s="91"/>
      <c r="E4" s="91"/>
      <c r="F4" s="91"/>
      <c r="G4" s="91"/>
    </row>
    <row r="5" spans="2:7" hidden="1">
      <c r="B5" t="str">
        <f>'Budget Form'!B5:G5</f>
        <v>Chair's Phone #:</v>
      </c>
      <c r="C5" s="91">
        <f>'Budget Form'!C5:H5</f>
        <v>0</v>
      </c>
      <c r="D5" s="91"/>
      <c r="E5" s="91"/>
      <c r="F5" s="91"/>
      <c r="G5" s="91"/>
    </row>
    <row r="6" spans="2:7">
      <c r="B6" t="str">
        <f>'Budget Form'!B6:G6</f>
        <v># of committee members:</v>
      </c>
      <c r="C6" s="91">
        <f>'Budget Form'!C6:H6</f>
        <v>6</v>
      </c>
      <c r="D6" s="91"/>
      <c r="E6" s="91"/>
      <c r="F6" s="91"/>
      <c r="G6" s="91"/>
    </row>
    <row r="7" spans="2:7">
      <c r="B7" t="str">
        <f>'Budget Form'!B7:G7</f>
        <v xml:space="preserve">     COMMITTEE BUDGET PROPOSAL FOR JANUARY 2017 through DECEMBER 31, 2017</v>
      </c>
    </row>
    <row r="8" spans="2:7">
      <c r="D8" s="60" t="s">
        <v>43</v>
      </c>
      <c r="E8" s="36">
        <f>SUM(D10:D24)</f>
        <v>1042.2</v>
      </c>
    </row>
    <row r="9" spans="2:7" ht="36">
      <c r="B9" t="s">
        <v>44</v>
      </c>
      <c r="C9" s="4" t="s">
        <v>45</v>
      </c>
      <c r="D9" t="s">
        <v>46</v>
      </c>
    </row>
    <row r="10" spans="2:7">
      <c r="B10" t="s">
        <v>47</v>
      </c>
      <c r="C10">
        <v>5</v>
      </c>
      <c r="D10" s="36">
        <v>1042.2</v>
      </c>
    </row>
    <row r="11" spans="2:7">
      <c r="D11" s="36"/>
    </row>
    <row r="12" spans="2:7">
      <c r="D12" s="36"/>
    </row>
    <row r="13" spans="2:7">
      <c r="D13" s="36"/>
    </row>
    <row r="14" spans="2:7">
      <c r="D14" s="36"/>
    </row>
    <row r="15" spans="2:7">
      <c r="D15" s="36"/>
    </row>
    <row r="16" spans="2:7">
      <c r="D16" s="36"/>
    </row>
    <row r="17" spans="4:4">
      <c r="D17" s="36"/>
    </row>
    <row r="18" spans="4:4">
      <c r="D18" s="36"/>
    </row>
    <row r="19" spans="4:4">
      <c r="D19" s="36"/>
    </row>
    <row r="20" spans="4:4">
      <c r="D20" s="36"/>
    </row>
    <row r="21" spans="4:4">
      <c r="D21" s="36"/>
    </row>
    <row r="22" spans="4:4">
      <c r="D22" s="36"/>
    </row>
    <row r="23" spans="4:4">
      <c r="D23" s="36"/>
    </row>
    <row r="24" spans="4:4">
      <c r="D24" s="36"/>
    </row>
  </sheetData>
  <mergeCells count="6">
    <mergeCell ref="C6:G6"/>
    <mergeCell ref="B1:G1"/>
    <mergeCell ref="C2:G2"/>
    <mergeCell ref="C3:G3"/>
    <mergeCell ref="C4:G4"/>
    <mergeCell ref="C5:G5"/>
  </mergeCells>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F26"/>
  <sheetViews>
    <sheetView zoomScale="148" zoomScaleNormal="148" zoomScalePageLayoutView="148" workbookViewId="0">
      <selection activeCell="F5" sqref="F5"/>
    </sheetView>
  </sheetViews>
  <sheetFormatPr baseColWidth="10" defaultColWidth="8.83203125" defaultRowHeight="12" x14ac:dyDescent="0"/>
  <cols>
    <col min="1" max="1" width="11.83203125" customWidth="1"/>
    <col min="2" max="2" width="25.33203125" customWidth="1"/>
    <col min="3" max="3" width="10" customWidth="1"/>
    <col min="4" max="4" width="17" customWidth="1"/>
    <col min="5" max="5" width="10.6640625" bestFit="1" customWidth="1"/>
    <col min="6" max="6" width="50.6640625" customWidth="1"/>
  </cols>
  <sheetData>
    <row r="1" spans="1:6">
      <c r="A1" s="106" t="s">
        <v>48</v>
      </c>
      <c r="B1" s="106"/>
      <c r="C1" s="106"/>
      <c r="D1" s="106"/>
      <c r="E1" s="106"/>
      <c r="F1" s="106"/>
    </row>
    <row r="2" spans="1:6" ht="24.75" customHeight="1">
      <c r="A2" s="92" t="s">
        <v>49</v>
      </c>
      <c r="B2" s="92"/>
      <c r="C2" s="92"/>
      <c r="D2" s="92"/>
      <c r="E2" s="92"/>
      <c r="F2" s="92"/>
    </row>
    <row r="3" spans="1:6" ht="36.75" customHeight="1">
      <c r="B3" s="92" t="s">
        <v>50</v>
      </c>
      <c r="C3" s="92"/>
      <c r="D3" s="92"/>
      <c r="E3" s="92"/>
      <c r="F3" s="92"/>
    </row>
    <row r="4" spans="1:6" ht="16.5" customHeight="1">
      <c r="A4" s="97" t="s">
        <v>51</v>
      </c>
      <c r="B4" s="97"/>
      <c r="C4" s="95" t="s">
        <v>2</v>
      </c>
      <c r="D4" s="95"/>
      <c r="E4" s="95"/>
      <c r="F4" s="58"/>
    </row>
    <row r="5" spans="1:6" ht="16.5" customHeight="1">
      <c r="A5" s="97" t="s">
        <v>52</v>
      </c>
      <c r="B5" s="97"/>
      <c r="C5" s="95" t="s">
        <v>4</v>
      </c>
      <c r="D5" s="95"/>
      <c r="E5" s="95"/>
      <c r="F5" s="58"/>
    </row>
    <row r="6" spans="1:6" ht="16.5" customHeight="1">
      <c r="A6" s="97" t="s">
        <v>53</v>
      </c>
      <c r="B6" s="97"/>
      <c r="C6" s="96">
        <v>42629</v>
      </c>
      <c r="D6" s="96"/>
      <c r="E6" s="96"/>
      <c r="F6" s="58"/>
    </row>
    <row r="7" spans="1:6" ht="24.75" customHeight="1">
      <c r="A7" s="107" t="s">
        <v>54</v>
      </c>
      <c r="B7" s="107"/>
      <c r="C7" s="96">
        <v>42795</v>
      </c>
      <c r="D7" s="96"/>
      <c r="E7" s="96"/>
      <c r="F7" s="58"/>
    </row>
    <row r="9" spans="1:6" ht="25.5" customHeight="1">
      <c r="A9" s="67">
        <v>6</v>
      </c>
      <c r="B9" s="92" t="s">
        <v>55</v>
      </c>
      <c r="C9" s="92"/>
      <c r="E9" s="98">
        <v>2015</v>
      </c>
      <c r="F9" s="98"/>
    </row>
    <row r="10" spans="1:6">
      <c r="A10" s="67">
        <v>2</v>
      </c>
      <c r="B10" s="58" t="s">
        <v>56</v>
      </c>
      <c r="C10" s="62"/>
      <c r="E10" s="99" t="s">
        <v>57</v>
      </c>
      <c r="F10" s="99"/>
    </row>
    <row r="11" spans="1:6">
      <c r="A11" s="39">
        <f>+A9-A10</f>
        <v>4</v>
      </c>
      <c r="B11" s="92" t="s">
        <v>58</v>
      </c>
      <c r="C11" s="92"/>
      <c r="E11" s="37">
        <v>0.54</v>
      </c>
      <c r="F11" s="62" t="s">
        <v>30</v>
      </c>
    </row>
    <row r="12" spans="1:6" ht="25.5" customHeight="1">
      <c r="A12" s="68">
        <v>2</v>
      </c>
      <c r="B12" s="92" t="s">
        <v>59</v>
      </c>
      <c r="C12" s="92"/>
      <c r="E12" s="36">
        <v>51</v>
      </c>
      <c r="F12" s="62" t="s">
        <v>60</v>
      </c>
    </row>
    <row r="13" spans="1:6" ht="25.5" customHeight="1">
      <c r="A13" s="67"/>
      <c r="B13" s="92" t="s">
        <v>61</v>
      </c>
      <c r="C13" s="92"/>
      <c r="E13" s="95" t="s">
        <v>62</v>
      </c>
      <c r="F13" s="95"/>
    </row>
    <row r="14" spans="1:6" ht="39" customHeight="1">
      <c r="A14" s="67">
        <v>5</v>
      </c>
      <c r="B14" s="92" t="s">
        <v>63</v>
      </c>
      <c r="C14" s="92"/>
    </row>
    <row r="15" spans="1:6" ht="24" customHeight="1">
      <c r="A15" s="67">
        <v>3</v>
      </c>
      <c r="B15" s="92" t="s">
        <v>64</v>
      </c>
      <c r="C15" s="92"/>
    </row>
    <row r="16" spans="1:6">
      <c r="C16" s="102" t="s">
        <v>65</v>
      </c>
      <c r="F16" t="s">
        <v>66</v>
      </c>
    </row>
    <row r="17" spans="1:6" ht="12.75" customHeight="1">
      <c r="A17" t="s">
        <v>67</v>
      </c>
      <c r="C17" s="102"/>
      <c r="F17" s="103" t="s">
        <v>68</v>
      </c>
    </row>
    <row r="18" spans="1:6" ht="12.75" customHeight="1">
      <c r="A18" s="40">
        <f>ROUND(SUM(A19:A26),0)</f>
        <v>4707</v>
      </c>
      <c r="B18" t="s">
        <v>69</v>
      </c>
      <c r="C18" s="102"/>
      <c r="E18" t="s">
        <v>70</v>
      </c>
      <c r="F18" s="104"/>
    </row>
    <row r="19" spans="1:6" ht="24.75" customHeight="1">
      <c r="A19" s="41">
        <f>C19*(IF(A9&lt;1,0,A9-1))+E19*A13</f>
        <v>2000</v>
      </c>
      <c r="B19" s="16" t="s">
        <v>27</v>
      </c>
      <c r="C19" s="69">
        <v>400</v>
      </c>
      <c r="D19" s="70" t="s">
        <v>71</v>
      </c>
      <c r="E19" s="71">
        <v>1000</v>
      </c>
      <c r="F19" s="42" t="s">
        <v>72</v>
      </c>
    </row>
    <row r="20" spans="1:6" ht="24">
      <c r="A20" s="41">
        <f>IF(A12&lt;1,0,(C20*1.12*(((1+ROUNDUP(A12,0))*(ROUNDUP(A10/2,0)+ROUNDUP((A9-A10)/2,0)))-ROUNDDOWN(A14/2,0))))</f>
        <v>1019.2000000000002</v>
      </c>
      <c r="B20" s="16" t="s">
        <v>28</v>
      </c>
      <c r="C20" s="69">
        <v>130</v>
      </c>
      <c r="D20" s="105" t="s">
        <v>73</v>
      </c>
      <c r="E20" s="105"/>
      <c r="F20" s="43" t="s">
        <v>74</v>
      </c>
    </row>
    <row r="21" spans="1:6" ht="24">
      <c r="A21" s="41">
        <f>E21*((A9*(A12+1.5))-A14*0.75+A13)</f>
        <v>879.75</v>
      </c>
      <c r="B21" s="64" t="s">
        <v>29</v>
      </c>
      <c r="C21" s="69"/>
      <c r="D21" s="44"/>
      <c r="E21" s="45">
        <v>51</v>
      </c>
      <c r="F21" s="43" t="s">
        <v>75</v>
      </c>
    </row>
    <row r="22" spans="1:6">
      <c r="A22" s="41">
        <f>+C22*E22*(A9+A15)</f>
        <v>243</v>
      </c>
      <c r="B22" s="16" t="s">
        <v>30</v>
      </c>
      <c r="C22" s="72">
        <v>50</v>
      </c>
      <c r="D22" s="44"/>
      <c r="E22" s="46">
        <v>0.54</v>
      </c>
      <c r="F22" s="42" t="s">
        <v>76</v>
      </c>
    </row>
    <row r="23" spans="1:6">
      <c r="A23" s="41">
        <f>+C23*(IF(A9&lt;1,0,A9-1))</f>
        <v>375</v>
      </c>
      <c r="B23" s="16" t="s">
        <v>31</v>
      </c>
      <c r="C23" s="69">
        <v>75</v>
      </c>
      <c r="D23" s="59" t="s">
        <v>77</v>
      </c>
      <c r="E23" s="59"/>
      <c r="F23" s="42" t="s">
        <v>78</v>
      </c>
    </row>
    <row r="24" spans="1:6">
      <c r="A24" s="41">
        <f>C24*(A9*(A12+2)-A14+A13)</f>
        <v>190</v>
      </c>
      <c r="B24" s="16" t="s">
        <v>32</v>
      </c>
      <c r="C24" s="69">
        <v>10</v>
      </c>
      <c r="D24" s="105" t="s">
        <v>79</v>
      </c>
      <c r="E24" s="105"/>
      <c r="F24" s="42" t="s">
        <v>80</v>
      </c>
    </row>
    <row r="25" spans="1:6">
      <c r="A25" s="73"/>
      <c r="B25" s="93" t="s">
        <v>81</v>
      </c>
      <c r="C25" s="94"/>
      <c r="D25" s="94"/>
      <c r="E25" s="94"/>
      <c r="F25" s="94"/>
    </row>
    <row r="26" spans="1:6">
      <c r="A26" s="73"/>
      <c r="B26" s="100"/>
      <c r="C26" s="101"/>
      <c r="D26" s="101"/>
      <c r="E26" s="101"/>
      <c r="F26" s="101"/>
    </row>
  </sheetData>
  <mergeCells count="26">
    <mergeCell ref="A1:F1"/>
    <mergeCell ref="A2:F2"/>
    <mergeCell ref="A4:B4"/>
    <mergeCell ref="A6:B6"/>
    <mergeCell ref="A7:B7"/>
    <mergeCell ref="C5:E5"/>
    <mergeCell ref="B26:F26"/>
    <mergeCell ref="C16:C18"/>
    <mergeCell ref="F17:F18"/>
    <mergeCell ref="D24:E24"/>
    <mergeCell ref="D20:E20"/>
    <mergeCell ref="B12:C12"/>
    <mergeCell ref="B13:C13"/>
    <mergeCell ref="B14:C14"/>
    <mergeCell ref="B3:F3"/>
    <mergeCell ref="B25:F25"/>
    <mergeCell ref="C4:E4"/>
    <mergeCell ref="C6:E6"/>
    <mergeCell ref="C7:E7"/>
    <mergeCell ref="A5:B5"/>
    <mergeCell ref="E9:F9"/>
    <mergeCell ref="B9:C9"/>
    <mergeCell ref="B15:C15"/>
    <mergeCell ref="B11:C11"/>
    <mergeCell ref="E10:F10"/>
    <mergeCell ref="E13:F13"/>
  </mergeCells>
  <pageMargins left="0.7" right="0.7" top="0.75" bottom="0.75" header="0.3" footer="0.3"/>
  <pageSetup orientation="landscape"/>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topLeftCell="A11" zoomScale="148" zoomScaleNormal="148" zoomScalePageLayoutView="148" workbookViewId="0">
      <selection activeCell="D21" sqref="D21"/>
    </sheetView>
  </sheetViews>
  <sheetFormatPr baseColWidth="10" defaultColWidth="8.83203125" defaultRowHeight="12" x14ac:dyDescent="0"/>
  <cols>
    <col min="1" max="1" width="10.83203125" bestFit="1" customWidth="1"/>
    <col min="2" max="2" width="25.33203125" customWidth="1"/>
    <col min="3" max="3" width="10.5" bestFit="1" customWidth="1"/>
    <col min="4" max="4" width="16.33203125" customWidth="1"/>
    <col min="5" max="5" width="10.6640625" bestFit="1" customWidth="1"/>
    <col min="6" max="6" width="50.6640625" customWidth="1"/>
  </cols>
  <sheetData>
    <row r="1" spans="1:6">
      <c r="A1" s="92" t="s">
        <v>82</v>
      </c>
      <c r="B1" s="92"/>
      <c r="C1" s="92"/>
      <c r="D1" s="92"/>
      <c r="E1" s="92"/>
      <c r="F1" s="92"/>
    </row>
    <row r="2" spans="1:6">
      <c r="A2" s="92" t="s">
        <v>83</v>
      </c>
      <c r="B2" s="92"/>
      <c r="C2" s="92"/>
      <c r="D2" s="92"/>
      <c r="E2" s="92"/>
      <c r="F2" s="92"/>
    </row>
    <row r="3" spans="1:6" ht="36.75" customHeight="1">
      <c r="B3" s="92" t="s">
        <v>84</v>
      </c>
      <c r="C3" s="92"/>
      <c r="D3" s="92"/>
      <c r="E3" s="92"/>
      <c r="F3" s="92"/>
    </row>
    <row r="4" spans="1:6">
      <c r="A4" s="106"/>
      <c r="B4" s="106"/>
      <c r="C4" s="106"/>
      <c r="D4" s="106"/>
      <c r="E4" s="106"/>
      <c r="F4" s="106"/>
    </row>
    <row r="5" spans="1:6" ht="26.25" customHeight="1">
      <c r="A5" s="56" t="s">
        <v>85</v>
      </c>
      <c r="B5" s="92" t="s">
        <v>86</v>
      </c>
      <c r="C5" s="92"/>
      <c r="E5" s="98">
        <v>2016</v>
      </c>
      <c r="F5" s="98"/>
    </row>
    <row r="6" spans="1:6" ht="39" customHeight="1">
      <c r="A6" s="56"/>
      <c r="B6" s="92" t="s">
        <v>87</v>
      </c>
      <c r="C6" s="92"/>
      <c r="E6" s="99" t="s">
        <v>57</v>
      </c>
      <c r="F6" s="99"/>
    </row>
    <row r="7" spans="1:6" ht="25.5" customHeight="1">
      <c r="A7" s="56" t="s">
        <v>88</v>
      </c>
      <c r="B7" s="92" t="s">
        <v>89</v>
      </c>
      <c r="C7" s="92"/>
      <c r="E7" s="47">
        <v>0.54</v>
      </c>
      <c r="F7" s="62" t="s">
        <v>30</v>
      </c>
    </row>
    <row r="8" spans="1:6" ht="39" customHeight="1">
      <c r="A8" s="56" t="s">
        <v>88</v>
      </c>
      <c r="B8" s="92" t="s">
        <v>90</v>
      </c>
      <c r="C8" s="92"/>
      <c r="E8" s="48">
        <v>51</v>
      </c>
      <c r="F8" s="62" t="s">
        <v>60</v>
      </c>
    </row>
    <row r="9" spans="1:6" ht="24" customHeight="1">
      <c r="A9" s="56"/>
      <c r="B9" s="92" t="s">
        <v>91</v>
      </c>
      <c r="C9" s="92"/>
      <c r="E9" s="95" t="s">
        <v>62</v>
      </c>
      <c r="F9" s="95"/>
    </row>
    <row r="11" spans="1:6">
      <c r="A11" t="s">
        <v>67</v>
      </c>
      <c r="C11" t="s">
        <v>92</v>
      </c>
    </row>
    <row r="12" spans="1:6">
      <c r="A12" s="49">
        <f>IF(ISBLANK(A5),ROUND(SUM(A13:A20),0),0)</f>
        <v>0</v>
      </c>
      <c r="B12" t="s">
        <v>69</v>
      </c>
      <c r="C12" t="s">
        <v>93</v>
      </c>
      <c r="D12" t="s">
        <v>70</v>
      </c>
      <c r="F12" t="s">
        <v>66</v>
      </c>
    </row>
    <row r="13" spans="1:6" ht="37.5" customHeight="1">
      <c r="A13" s="50"/>
      <c r="B13" s="16" t="s">
        <v>27</v>
      </c>
      <c r="C13" s="74">
        <v>1200</v>
      </c>
      <c r="D13" s="75" t="s">
        <v>71</v>
      </c>
      <c r="E13" s="76">
        <v>1000</v>
      </c>
      <c r="F13" s="63" t="s">
        <v>94</v>
      </c>
    </row>
    <row r="14" spans="1:6">
      <c r="A14" s="50">
        <f>IF(ISBLANK(A5),C14*1.12*(4+IF(A8=1,1,0)+IF(A7=1,1,0)+IF(ISBLANK(A6),1,0))/2,0)</f>
        <v>0</v>
      </c>
      <c r="B14" s="16" t="s">
        <v>28</v>
      </c>
      <c r="C14" s="74">
        <v>650</v>
      </c>
      <c r="D14" s="106" t="s">
        <v>73</v>
      </c>
      <c r="E14" s="106"/>
      <c r="F14" s="51" t="s">
        <v>95</v>
      </c>
    </row>
    <row r="15" spans="1:6" ht="24">
      <c r="A15" s="50">
        <f>IF(ISBLANK(A5),D15*(4.75+IF(A8=1,0.75,0)+IF(A7=1,1.25,0)+IF(ISBLANK(A6),1,0)),0)</f>
        <v>0</v>
      </c>
      <c r="B15" s="64" t="s">
        <v>29</v>
      </c>
      <c r="C15" s="74">
        <v>612</v>
      </c>
      <c r="D15" s="52">
        <v>51</v>
      </c>
      <c r="E15" s="62"/>
      <c r="F15" s="51" t="s">
        <v>96</v>
      </c>
    </row>
    <row r="16" spans="1:6">
      <c r="A16" s="50">
        <f>IF(ISBLANK(A5),C16*(1+IF(A9&gt;0,1,0)),0)</f>
        <v>0</v>
      </c>
      <c r="B16" s="16" t="s">
        <v>30</v>
      </c>
      <c r="C16" s="74">
        <v>100</v>
      </c>
      <c r="D16" s="53">
        <v>0.54</v>
      </c>
      <c r="E16" s="62"/>
      <c r="F16" s="4" t="s">
        <v>76</v>
      </c>
    </row>
    <row r="17" spans="1:6">
      <c r="A17" s="50">
        <f>IF(ISBLANK(A5),C17,0)</f>
        <v>0</v>
      </c>
      <c r="B17" s="16" t="s">
        <v>31</v>
      </c>
      <c r="C17" s="74">
        <v>104</v>
      </c>
      <c r="D17" s="62" t="s">
        <v>77</v>
      </c>
      <c r="E17" s="62"/>
      <c r="F17" s="4" t="s">
        <v>78</v>
      </c>
    </row>
    <row r="18" spans="1:6">
      <c r="A18" s="50">
        <f>IF(ISBLANK(A5),C18*(5+IF(A8=1,1,0)+IF(A7=1,1,0)+IF(ISBLANK(A6),1,0)),0)</f>
        <v>0</v>
      </c>
      <c r="B18" s="16" t="s">
        <v>32</v>
      </c>
      <c r="C18" s="74">
        <v>100</v>
      </c>
      <c r="D18" s="106" t="s">
        <v>79</v>
      </c>
      <c r="E18" s="106"/>
      <c r="F18" s="4" t="s">
        <v>97</v>
      </c>
    </row>
    <row r="19" spans="1:6">
      <c r="A19" s="77"/>
      <c r="B19" s="54" t="s">
        <v>81</v>
      </c>
    </row>
    <row r="20" spans="1:6">
      <c r="A20" s="78"/>
      <c r="B20" s="55"/>
    </row>
    <row r="21" spans="1:6">
      <c r="C21">
        <v>2766</v>
      </c>
      <c r="D21" t="s">
        <v>98</v>
      </c>
    </row>
  </sheetData>
  <mergeCells count="14">
    <mergeCell ref="A1:F1"/>
    <mergeCell ref="B8:C8"/>
    <mergeCell ref="B9:C9"/>
    <mergeCell ref="E9:F9"/>
    <mergeCell ref="D14:E14"/>
    <mergeCell ref="D18:E18"/>
    <mergeCell ref="A4:F4"/>
    <mergeCell ref="A2:F2"/>
    <mergeCell ref="B3:F3"/>
    <mergeCell ref="B5:C5"/>
    <mergeCell ref="E5:F5"/>
    <mergeCell ref="B6:C6"/>
    <mergeCell ref="E6:F6"/>
    <mergeCell ref="B7:C7"/>
  </mergeCells>
  <pageMargins left="0.7" right="0.7" top="0.75" bottom="0.75" header="0.3" footer="0.3"/>
  <pageSetup orientation="landscape"/>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Budget Form (Austere)</vt:lpstr>
      <vt:lpstr>Budget Form</vt:lpstr>
      <vt:lpstr>Wish list</vt:lpstr>
      <vt:lpstr>F 2 F worksheet</vt:lpstr>
      <vt:lpstr>CSC worksheet</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Judi;Lou</dc:creator>
  <cp:keywords/>
  <dc:description/>
  <cp:lastModifiedBy>Gail Selter</cp:lastModifiedBy>
  <cp:revision/>
  <dcterms:created xsi:type="dcterms:W3CDTF">2009-07-04T21:38:28Z</dcterms:created>
  <dcterms:modified xsi:type="dcterms:W3CDTF">2016-09-16T18:58:24Z</dcterms:modified>
  <cp:category/>
  <cp:contentStatus/>
</cp:coreProperties>
</file>